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zbyu\Downloads\"/>
    </mc:Choice>
  </mc:AlternateContent>
  <xr:revisionPtr revIDLastSave="0" documentId="13_ncr:1_{097523AB-E326-40E3-A365-276BB3A15848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Contratos" sheetId="4" r:id="rId1"/>
    <sheet name="Projeção out-dez" sheetId="5" r:id="rId2"/>
    <sheet name="Planilha publicada" sheetId="6" r:id="rId3"/>
    <sheet name="13.05.2022" sheetId="2" state="hidden" r:id="rId4"/>
    <sheet name="27.04.2022" sheetId="1" state="hidden" r:id="rId5"/>
  </sheets>
  <definedNames>
    <definedName name="_xlnm._FilterDatabase" localSheetId="3" hidden="1">'13.05.2022'!$A$1:$M$42</definedName>
    <definedName name="_xlnm._FilterDatabase" localSheetId="4" hidden="1">'27.04.2022'!$A$1:$M$39</definedName>
    <definedName name="_xlnm._FilterDatabase" localSheetId="0" hidden="1">Contratos!$A$1:$K$10</definedName>
    <definedName name="_xlnm.Print_Area" localSheetId="3">'13.05.2022'!$A$1:$K$2</definedName>
    <definedName name="_xlnm.Print_Area" localSheetId="4">'27.04.2022'!$A$1:$K$26</definedName>
    <definedName name="_xlnm.Print_Area" localSheetId="0">Contratos!$A$1:$H$2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G16" i="6"/>
  <c r="H16" i="6"/>
  <c r="H18" i="6"/>
  <c r="H14" i="6"/>
  <c r="H13" i="6"/>
  <c r="I12" i="6" l="1"/>
  <c r="G17" i="6"/>
  <c r="G15" i="6"/>
  <c r="H17" i="6" l="1"/>
  <c r="H15" i="6"/>
  <c r="H19" i="6"/>
  <c r="I18" i="6" l="1"/>
  <c r="M18" i="6" s="1"/>
  <c r="I16" i="6"/>
  <c r="I15" i="6"/>
  <c r="I14" i="6"/>
  <c r="I13" i="6"/>
  <c r="I17" i="6"/>
  <c r="I19" i="6"/>
  <c r="M19" i="6" s="1"/>
  <c r="M11" i="6"/>
  <c r="J11" i="5"/>
  <c r="J4" i="5"/>
  <c r="E10" i="5"/>
  <c r="J10" i="5" s="1"/>
  <c r="E9" i="5"/>
  <c r="J9" i="5" s="1"/>
  <c r="E8" i="5"/>
  <c r="J8" i="5" s="1"/>
  <c r="E7" i="5"/>
  <c r="J7" i="5" s="1"/>
  <c r="E6" i="5"/>
  <c r="E5" i="5"/>
  <c r="J5" i="5" s="1"/>
  <c r="E4" i="4"/>
  <c r="F4" i="4" s="1"/>
  <c r="E7" i="4"/>
  <c r="F7" i="4" s="1"/>
  <c r="E8" i="4"/>
  <c r="F8" i="4" s="1"/>
  <c r="E9" i="4"/>
  <c r="E10" i="4"/>
  <c r="F11" i="4"/>
  <c r="D29" i="2"/>
  <c r="D6" i="1"/>
  <c r="M17" i="6" l="1"/>
  <c r="M16" i="6"/>
  <c r="M13" i="6"/>
  <c r="M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tc={9CFB3A0E-23F3-48CD-A28C-EAF31DAF0A73}</author>
    <author>tc={6C28F9E0-FA03-479B-9BB6-E7ABD5E9414E}</author>
    <author>tc={0D98DB0B-5C85-40BB-9C90-3C352F37E480}</author>
    <author>tc={2F77E366-B21F-4FBF-80C0-A46ECB8AC4D2}</author>
  </authors>
  <commentList>
    <comment ref="E2" authorId="0" shapeId="0" xr:uid="{00000000-0006-0000-00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Média de R4 33 mil/mês</t>
      </text>
    </comment>
    <comment ref="F2" authorId="1" shapeId="0" xr:uid="{00000000-0006-0000-0000-00000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Média de R4 33 mil/mês</t>
      </text>
    </comment>
    <comment ref="E3" authorId="2" shapeId="0" xr:uid="{00000000-0006-0000-0000-00000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único</t>
      </text>
    </comment>
    <comment ref="F3" authorId="3" shapeId="0" xr:uid="{00000000-0006-0000-0000-00000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único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00000000-0006-0000-03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0000000-0006-0000-0300-00000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00000000-0006-0000-0300-00000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00000000-0006-0000-0300-00000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00000000-0006-0000-0300-000005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00000000-0006-0000-0300-000006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00000000-0006-0000-0300-000007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00000000-0006-0000-0300-000008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00000000-0006-0000-0300-000009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00000000-0006-0000-0300-00000A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00000000-0006-0000-0300-00000B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00000000-0006-0000-0300-00000C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00000000-0006-0000-0300-00000D000000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00000000-0006-0000-0300-00000E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00000000-0006-0000-0300-00000F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00000000-0006-0000-0300-000010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00000000-0006-0000-0300-00001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00000000-0006-0000-0300-00001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00000000-0006-0000-0300-00001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00000000-0006-0000-0300-00001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00000000-0006-0000-0300-000015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00000000-0006-0000-0400-00000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00000000-0006-0000-0400-00000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00000000-0006-0000-0400-00000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00000000-0006-0000-0400-000005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00000000-0006-0000-0400-000006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00000000-0006-0000-0400-000007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00000000-0006-0000-0400-000008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00000000-0006-0000-0400-000009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00000000-0006-0000-0400-00000A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00000000-0006-0000-0400-00000B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00000000-0006-0000-0400-00000C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00000000-0006-0000-0400-00000D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00000000-0006-0000-0400-00000E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00000000-0006-0000-0400-00000F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00000000-0006-0000-0400-000010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00000000-0006-0000-0400-00001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00000000-0006-0000-0400-00001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<sst xmlns="http://schemas.openxmlformats.org/spreadsheetml/2006/main" count="753" uniqueCount="292">
  <si>
    <t>ITEM</t>
  </si>
  <si>
    <t xml:space="preserve">C   O   N   T   R   A   T   O </t>
  </si>
  <si>
    <t xml:space="preserve">Contato Fornecedor </t>
  </si>
  <si>
    <t>O B J E T O</t>
  </si>
  <si>
    <t>Valor do Contrato</t>
  </si>
  <si>
    <t>Valor Mensal</t>
  </si>
  <si>
    <t>INÍCIO</t>
  </si>
  <si>
    <t>VALIDADE</t>
  </si>
  <si>
    <t>Saldo</t>
  </si>
  <si>
    <t>Ação</t>
  </si>
  <si>
    <t>Responsável</t>
  </si>
  <si>
    <t>KPMG Auditores Independentes LTDA</t>
  </si>
  <si>
    <t>Mateus Figueiredo WhatsApp 55 31 98803-8057 e-mail: Figueiredo, Mateus C &lt;MCFigueiredo@kpmg.com.br&gt;</t>
  </si>
  <si>
    <t>Auditoria de balanço + Revisão limitada DF´s trimestrais
DFs 2022, DFs de 31/05/2022 e DFs trimestrais de 30/06/2022 e  30/09/2022</t>
  </si>
  <si>
    <t>Fazer aditivo de prazo até 31/12/2022</t>
  </si>
  <si>
    <t>Aline Dias Leonardi</t>
  </si>
  <si>
    <t>ECF de 2022</t>
  </si>
  <si>
    <t>Fazer aditivo até 31/07/2022</t>
  </si>
  <si>
    <t>Mazars/CABRERA</t>
  </si>
  <si>
    <t>Marcelo Pfaender
Sócio/Partner
Mazars - BPO
Rua da Candelária 60-9º andar, Rio de Janeiro - Brasil
Tel Celular: +55 21 99175-4915
marcelo.pfaender@mazars.com.br
www.mazars.com.br</t>
  </si>
  <si>
    <t>Serviços contábeis e financeiros</t>
  </si>
  <si>
    <t>Fazer aditivo até 30/04/2023</t>
  </si>
  <si>
    <t>Marca Ibiritermo</t>
  </si>
  <si>
    <t>Iury Barros Luz- Marcas
iury.barros@montaury.com.br
Montaury Pimenta, Machado &amp; Vieira de Mello
Av. Almirante Barroso, 139, 7º andar, Centro
Rio de Janeiro, Brasil, CEP . ZIP 20.031-005
Tel.: +55 21 2524-0510 Fax: +55 21 2240-1524
www.montaury.com.br</t>
  </si>
  <si>
    <t>INPI</t>
  </si>
  <si>
    <t>INGRAM MICRO BRASIL LTDA</t>
  </si>
  <si>
    <t>Janaina Nogueira
janaina@planoti.com.br 
31 2111-5999 / 31 99307-1672</t>
  </si>
  <si>
    <t xml:space="preserve">Licença de pacote Office 365 Bussiness, incluindo e-mails na nuvem. </t>
  </si>
  <si>
    <t>indeterminado</t>
  </si>
  <si>
    <t>Marcelo Ferreira Pelegrini</t>
  </si>
  <si>
    <t>ARH - terceirização de depto de pessoal</t>
  </si>
  <si>
    <t>Diretor: Oswaldo Bismarque - bismarque@arhbh.com.br / 31 3371-4471</t>
  </si>
  <si>
    <t>processamento de dados do Depto de pessoal, folha de pagto, apuração de tributos, arquivos bancários</t>
  </si>
  <si>
    <t>Algar Multimídia S.A</t>
  </si>
  <si>
    <t>Felipe Vieira Lima
Gerente Farmer | Corporativo 
31 996366651
felipevl@algartelecom.com.br 
SAC Corporativo: 0800 941 2822
Help Desk Corporativo 0800 940 2999</t>
  </si>
  <si>
    <t>Serviços de comunicação multimidia/internet</t>
  </si>
  <si>
    <t>GVS/IBM/KYNDRIL</t>
  </si>
  <si>
    <t>Contatos Kyndryl: Gestor do contrato: Roberto Carlos Grings, PMP®
Kyndryl Client Partner Executive
roberto.carlos.grings@kyndryl.com
55-51-99596-3726                              Coordenador do Marco Túlio: Deivid Pereira - deivid.pereira@kyndryl.com     Contato Marco Túlio: ibm@ibiritermo.com.br / 31 99538-5233</t>
  </si>
  <si>
    <t xml:space="preserve">Serviços de tecnologia da Informação, help desk, back up do Proteus e rede, manutenção, atualizações. </t>
  </si>
  <si>
    <t>PROTEUS (TOTVS)</t>
  </si>
  <si>
    <t>ELMO AUGUSTO MAIA /COMERCIAL INSIDE SALES
TOTVS BELO HORIZONTE
(31) 97166-6216 
ELMO.MAIA@TOTVS.COM.BR</t>
  </si>
  <si>
    <t>Módulos de contabilidade, financeiro, ativo fixo e fiscal</t>
  </si>
  <si>
    <t>PETROBRAS - Contrato de Compartilhamento de Custos e Despesas</t>
  </si>
  <si>
    <t>Keila/João Duarte</t>
  </si>
  <si>
    <t>Compartilhamento de Custos e Despesas</t>
  </si>
  <si>
    <t xml:space="preserve">OUTLOOK </t>
  </si>
  <si>
    <t>Fornecedor</t>
  </si>
  <si>
    <t>VALOR CONTRATO</t>
  </si>
  <si>
    <t xml:space="preserve">Data Início </t>
  </si>
  <si>
    <t>Data Témino</t>
  </si>
  <si>
    <t>pagtos anteriores</t>
  </si>
  <si>
    <t>Saldo contratual</t>
  </si>
  <si>
    <t>Obs</t>
  </si>
  <si>
    <t>KPMG</t>
  </si>
  <si>
    <t xml:space="preserve">Os pagamentos de agosto e setembro previstos conforme contrato não coorreram. O total será parcelado novamente. </t>
  </si>
  <si>
    <t>Cabrera/MAZARS</t>
  </si>
  <si>
    <t>INGRAM</t>
  </si>
  <si>
    <t>Indeterm.</t>
  </si>
  <si>
    <t>-</t>
  </si>
  <si>
    <t>ARH</t>
  </si>
  <si>
    <t>ALGAR</t>
  </si>
  <si>
    <t>KYNDRIL</t>
  </si>
  <si>
    <t>CCCD - Petrobras</t>
  </si>
  <si>
    <t>Não houveram pagamentos anteriores a out/22</t>
  </si>
  <si>
    <t>Posição em 30/11/2022</t>
  </si>
  <si>
    <t>Fornecedor *</t>
  </si>
  <si>
    <t xml:space="preserve">CNPJ </t>
  </si>
  <si>
    <t xml:space="preserve">Enquadramento do processo </t>
  </si>
  <si>
    <t>Objeto</t>
  </si>
  <si>
    <t>Início da Vigência</t>
  </si>
  <si>
    <t>Fim da Vigência</t>
  </si>
  <si>
    <t>Pagtos anteriores</t>
  </si>
  <si>
    <t>Saldo Contratual</t>
  </si>
  <si>
    <t>KPMG Auditores Independentes</t>
  </si>
  <si>
    <t>57.755.217/0003-90</t>
  </si>
  <si>
    <t>Convite,Dec2745,3.1,C-Mínimo de 3 fornecedores, do ramo pertinent e ao objeto, cadastrados ou não.</t>
  </si>
  <si>
    <t>ServiçosdeAuditoriaContábil-Exercícios 2022</t>
  </si>
  <si>
    <t>conclusão das obrigações das partes</t>
  </si>
  <si>
    <t>Encerrado</t>
  </si>
  <si>
    <t>Convite,Dec2745,3.1,C-Mínimo de 3 fornecedores, do ramo pertinente ao objeto, cadastrados ou não.</t>
  </si>
  <si>
    <t>Escrituração Contabil Fiscal ECF 2023 (2022)</t>
  </si>
  <si>
    <t>CABRERACONSULTING ASSESSORES CONTÁBEIS
LTDA /MAZARS</t>
  </si>
  <si>
    <t>17.172.138/0002-51</t>
  </si>
  <si>
    <t>Carta convite</t>
  </si>
  <si>
    <t>Serviços contábeis, tributários, fiscais, financeiros, trabalhistas, previdenciários e paralegais</t>
  </si>
  <si>
    <t>01.771.935/0002−15</t>
  </si>
  <si>
    <t>ARH - Processamento de Dados Ltda</t>
  </si>
  <si>
    <t>04.673.365/0001-38</t>
  </si>
  <si>
    <t>ALGAR Multimidia S.A</t>
  </si>
  <si>
    <t>04.622.116/0001-13</t>
  </si>
  <si>
    <t>Renov. Automática</t>
  </si>
  <si>
    <t>KYNDRIL BRASIL SERVIÇOS LTDA</t>
  </si>
  <si>
    <t>40.504.325/0004-26</t>
  </si>
  <si>
    <t>Inteligência Organizacional Serv. Sist. e Tecnol. Software Ltda</t>
  </si>
  <si>
    <t>07.780.714/0001-09</t>
  </si>
  <si>
    <t>ERP TOTVS com módulos de contabilidade, financeiro, ativo fixo e fiscal</t>
  </si>
  <si>
    <t>33.000.0167/0001-01</t>
  </si>
  <si>
    <t>Dispensa de licitação (artigo 14 do Decreto 8.945/16)</t>
  </si>
  <si>
    <t>Contratodecompartilhamentodecustosedespesaspelousodeestrutura administrativa do Controlador</t>
  </si>
  <si>
    <t xml:space="preserve">* Contratos celebrados em período anterior à Petrobras possuir mais de 50% do capital Social da Ibiritermo. </t>
  </si>
  <si>
    <t>Valor Mensal (R$)</t>
  </si>
  <si>
    <t>Aditivo</t>
  </si>
  <si>
    <t>CESSÃO</t>
  </si>
  <si>
    <t>RESCISÃO</t>
  </si>
  <si>
    <t>RESPONSÁVEL</t>
  </si>
  <si>
    <t>RESCISÃO/RENOV.</t>
  </si>
  <si>
    <t>Status</t>
  </si>
  <si>
    <t xml:space="preserve">AUDITOR EXTERNO KPMG </t>
  </si>
  <si>
    <t>Auditoria de balanço + Revisão limitada DF´s trimestrais</t>
  </si>
  <si>
    <t>R$ 145.000,00 + Impostos</t>
  </si>
  <si>
    <t>sem adtivos</t>
  </si>
  <si>
    <t>Após emitir as DF´s auditadas de 2021</t>
  </si>
  <si>
    <t>N/A</t>
  </si>
  <si>
    <t>encerrado</t>
  </si>
  <si>
    <t>CONTRIB</t>
  </si>
  <si>
    <t>CONTRATAR</t>
  </si>
  <si>
    <t xml:space="preserve">17/05/2022: Proposta recebida em 11/05. Reunião a realizar-se em 17/05 às 14:00 para tratar: Escopo, Faturamento e índice de correção. </t>
  </si>
  <si>
    <t>Marcelo Inácio</t>
  </si>
  <si>
    <t>Venda veículos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</si>
  <si>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</si>
  <si>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>Adriana</t>
  </si>
  <si>
    <t>Venda notebooks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</si>
  <si>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</si>
  <si>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t>Simone / Marcelo / Adriana</t>
  </si>
  <si>
    <t>Venda outros itens imobilizados</t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</si>
  <si>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</si>
  <si>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Cadastro Santander - Aline</t>
  </si>
  <si>
    <t xml:space="preserve">Cadastro realizado com sucesso. Aguardando Aline finalizar o cadastro no site. </t>
  </si>
  <si>
    <t>Aline</t>
  </si>
  <si>
    <t>Cadastro Santander - Marcelo Pelegrini</t>
  </si>
  <si>
    <t xml:space="preserve">Cadastro realizado com sucesso. Aguardando Marcelo finalizar o cadastro no site. </t>
  </si>
  <si>
    <t>Pelegrini</t>
  </si>
  <si>
    <t xml:space="preserve">KPMG Assessores </t>
  </si>
  <si>
    <t>Revisão ECF 2022 calendário 2021</t>
  </si>
  <si>
    <t>R$ 10.800,00 + impostos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</si>
  <si>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</si>
  <si>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Procuração Simone</t>
  </si>
  <si>
    <t>Adriana Felix</t>
  </si>
  <si>
    <t>Procuração e Cadastros Mazars</t>
  </si>
  <si>
    <t>Contratação empresa de Outplacement (Stato)</t>
  </si>
  <si>
    <t>Auxílio Claudio Oliveira</t>
  </si>
  <si>
    <t>Aguardando análise e definição do Claudio</t>
  </si>
  <si>
    <t>Claudio</t>
  </si>
  <si>
    <t>Contratação empresa Mazars</t>
  </si>
  <si>
    <t>contrato assinado e será definido o momento da transição</t>
  </si>
  <si>
    <t>Diretoria</t>
  </si>
  <si>
    <t>Seguro D&amp;O</t>
  </si>
  <si>
    <t>Renovado para maio e junho/22 e avaliar para julho/22.</t>
  </si>
  <si>
    <t>Simone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</si>
  <si>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</si>
  <si>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</si>
  <si>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</si>
  <si>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ALELO ALIMENTAÇÃO, REFEIÇÃO, CULTURA E COMBUSTÌVEL</t>
  </si>
  <si>
    <t>Emissão e gestão dos cartões de alimentação e refeição</t>
  </si>
  <si>
    <t>Alimentação - 677,45; Refeiçao -37,91 por dia útil; Cultura - 50,00; Combustível - suspenso.</t>
  </si>
  <si>
    <t>sem aditivos</t>
  </si>
  <si>
    <t>15.3 - cessão com anuência prévia da outra parte</t>
  </si>
  <si>
    <t>a qualquer tempo com notificação com 90 dias de antecedência.</t>
  </si>
  <si>
    <t>IBIRITERMO</t>
  </si>
  <si>
    <t>MANTER até o término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</si>
  <si>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</si>
  <si>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UNIMED</t>
  </si>
  <si>
    <t>Serviços médicos, hospitalares, de diagnóstico e terapia e odontológico</t>
  </si>
  <si>
    <t>variável de acordo com ademanda e faixa etária</t>
  </si>
  <si>
    <t>comunicação prévia de 30 dias e pagto de multa, se for antes do vecto do contrato.</t>
  </si>
  <si>
    <t>RH</t>
  </si>
  <si>
    <t>MANTER</t>
  </si>
  <si>
    <t>Comunicar assim que os funcionários forem formalizados do desligamento</t>
  </si>
  <si>
    <t>E-PHARMA</t>
  </si>
  <si>
    <t>Programa de benefício de medicamentos - PBM</t>
  </si>
  <si>
    <t>12.1 - cessão com anuência prévia da outra parte</t>
  </si>
  <si>
    <t>a qualquer tempo com notificação com 5 dias de antecedência.</t>
  </si>
  <si>
    <t>Montele Ind. de Elevadores Ltda</t>
  </si>
  <si>
    <t>Assistência técnica de elevadores - Serviço</t>
  </si>
  <si>
    <t xml:space="preserve">Manter contrato até o fim do término do ECC. </t>
  </si>
  <si>
    <t>WCA RH - suspenso, o serviço é realizado sob demanda.</t>
  </si>
  <si>
    <t>serviços de limpeza e conservação</t>
  </si>
  <si>
    <t>sob demanda.</t>
  </si>
  <si>
    <t>Sem aditivos</t>
  </si>
  <si>
    <t>7.1 - cessão com anuência prévia da outra parte</t>
  </si>
  <si>
    <t>a qualquer tempo com notificação com 30 dias de antecedência.</t>
  </si>
  <si>
    <t>Voltar com o contrato e cancelar novamente no momento que soubermos a data do encerramento do ECC.</t>
  </si>
  <si>
    <t>Rogério</t>
  </si>
  <si>
    <t>MANTER até encerramento do ECC</t>
  </si>
  <si>
    <t>As marcas Ibiritermo tem as seguintes vigencias: Processo 902330535 - 26/12/2022 e Processo 902330551 -19/12/2027. A Petrobras fará a análise da rescisão após encerramento do ECC.</t>
  </si>
  <si>
    <t>Adriana / Petrobras</t>
  </si>
  <si>
    <t>CONSTRUSITE BRASIL</t>
  </si>
  <si>
    <t xml:space="preserve">manutenção e hospedagem  do site eletrônico </t>
  </si>
  <si>
    <t>a qualquer tempo</t>
  </si>
  <si>
    <t>TIC</t>
  </si>
  <si>
    <t>Deixar no ar e solicitar para cancelar a partir do encerramento do ECC.</t>
  </si>
  <si>
    <t>Telefônica Brasil/VIVO</t>
  </si>
  <si>
    <t>telefonia móvel e internet (2 modems)</t>
  </si>
  <si>
    <t>em vigor</t>
  </si>
  <si>
    <t>RESCINDIR após o encerramento do ECC</t>
  </si>
  <si>
    <t>Rogério deverá analisar se é possível programar a rescisão para após o término do ECC. A Adriana Felix irá lembrar o Rogério para não rescindir a partir de 31/05.</t>
  </si>
  <si>
    <t>Rogério / Adriana</t>
  </si>
  <si>
    <t>ZURICH</t>
  </si>
  <si>
    <t>Seguros dos automóveis (2)</t>
  </si>
  <si>
    <t>Diferença reembolsável em caso de cancelamento antes do prazo</t>
  </si>
  <si>
    <t>RESCINDIR após venda do veículo</t>
  </si>
  <si>
    <t>Rogério deverá comunicar e pedir o cancelamento após a venda dos veículos</t>
  </si>
  <si>
    <t xml:space="preserve">Rogério </t>
  </si>
  <si>
    <t xml:space="preserve">Cartão Empresarial Ibirtermo </t>
  </si>
  <si>
    <t>Cancelar após a comunicação da data do desligamento.</t>
  </si>
  <si>
    <t>Informar cancelamento a partir do desligamento dos funcionários</t>
  </si>
  <si>
    <t xml:space="preserve">Adriana </t>
  </si>
  <si>
    <t>Previdência TERMOPREV - PETROS</t>
  </si>
  <si>
    <t>Previdência privada dos funcionários</t>
  </si>
  <si>
    <t>11% de contribuição.</t>
  </si>
  <si>
    <t>n/a</t>
  </si>
  <si>
    <t>Para a retirada da patrocinadora, haverá necessidade de prévia autorização do órgão fiscalizador das entidades fechadas de previdência coplementar.</t>
  </si>
  <si>
    <t xml:space="preserve">Por decisão da Patrocinadora , por extinção ou dissolução da mesma. </t>
  </si>
  <si>
    <t>RESCINDIR</t>
  </si>
  <si>
    <t>Comunicar à Petros assim que os funcionários forem formalizados do desligamento</t>
  </si>
  <si>
    <t xml:space="preserve">CERTISIGN - Portal de assinaturas eletrônicas </t>
  </si>
  <si>
    <t>assinaturas digitais/eletrônicas</t>
  </si>
  <si>
    <t>Utilizar o serviço até o limite já contratado</t>
  </si>
  <si>
    <t>Adriana passará o acesso para a PB</t>
  </si>
  <si>
    <t>VALOR ECONÔMICO</t>
  </si>
  <si>
    <t>assinatura de jornal impresso</t>
  </si>
  <si>
    <t>A assinatura será válida até 27/07/2022, passar o login para a Aline e Marcelo - somente não revonar a assinatura</t>
  </si>
  <si>
    <t xml:space="preserve">Não há. </t>
  </si>
  <si>
    <t>RESCINDIR parcialmente após encerramento do ECC</t>
  </si>
  <si>
    <t>Petrobras fará a análise da rescisão após o encerramento do ECC</t>
  </si>
  <si>
    <t>Petrobras</t>
  </si>
  <si>
    <t>ASSISTE OCUPACIONAL</t>
  </si>
  <si>
    <t>Serviços de medicina do Trabalho PPRA/PCMSO</t>
  </si>
  <si>
    <t>12.1 - necessidade de anuência da outra parte ao ceder o contrato</t>
  </si>
  <si>
    <t>Comunicar que após os exames demissionais não utilizaremos os serviços</t>
  </si>
  <si>
    <t>Engenharia de Segurança do Trabalho</t>
  </si>
  <si>
    <t>MAPFRE</t>
  </si>
  <si>
    <t>Seguro de vida (6)</t>
  </si>
  <si>
    <t>RESCINDIR após o desligamento dos funcionários</t>
  </si>
  <si>
    <t>BVANT TOPOGRAFIA</t>
  </si>
  <si>
    <t>Geração de vídeos e fotos para identificação de invasões</t>
  </si>
  <si>
    <t>a qualquer tempo com notificação com 10 dias úteis de antecedência.</t>
  </si>
  <si>
    <t>RESCINDIDO</t>
  </si>
  <si>
    <t xml:space="preserve">Comunicada rescisão contratual em 30/04/2022. Avaliar a necessidade de contratação sob demanda. </t>
  </si>
  <si>
    <t>ALH MOTO SPRESS -  - SUSPENSO, substituído por serviços avulsos</t>
  </si>
  <si>
    <t>serviço de courrier , serviços bancários e correios</t>
  </si>
  <si>
    <t>sob demanda</t>
  </si>
  <si>
    <t>Já foi rescindido, se necessário contratar sob demanda.</t>
  </si>
  <si>
    <t>RH/TIC</t>
  </si>
  <si>
    <t>RESCINDIR após o encerramento do ECC e análise da PB</t>
  </si>
  <si>
    <t>A Petrobras deverá analisar o melhor momento para a rescisão do contrato</t>
  </si>
  <si>
    <t xml:space="preserve">MANTER por 1 ano
</t>
  </si>
  <si>
    <t>Petrobras fará a análise da rescisão após 31/05/2022</t>
  </si>
  <si>
    <t>11/12/2009 -  9 aditivos</t>
  </si>
  <si>
    <t>Anexo 1 - 13.1 permite cessão ao controlador ou aos acionistas.</t>
  </si>
  <si>
    <t>Aditivo assinado e válido até 31/05/2023</t>
  </si>
  <si>
    <t>TIC/CONTRIB/FIN</t>
  </si>
  <si>
    <t>SISAR - Suspenso , serviços agora são sob demanda.</t>
  </si>
  <si>
    <t>Manutenção de Ar condicionados</t>
  </si>
  <si>
    <t>14. VI - cessão com anuência prévia da outra parte</t>
  </si>
  <si>
    <t>Comunicada rescisão contratual em 30/04/2022</t>
  </si>
  <si>
    <t xml:space="preserve">ABRAGET </t>
  </si>
  <si>
    <t>Associação de classe - contribuição ouro</t>
  </si>
  <si>
    <t>INP/G&amp;E</t>
  </si>
  <si>
    <t>Já foi rescindido</t>
  </si>
  <si>
    <t xml:space="preserve">Distribuidora Ferretti &amp; Campos </t>
  </si>
  <si>
    <t>Fornecimento de água potável envasada</t>
  </si>
  <si>
    <t>A empresa fechou e não conseguimos contato para comunicar a rescisão contratual e tão pouco a retirada dos utensilios</t>
  </si>
  <si>
    <t>Auxílio na recolocação profissional dos funcionários</t>
  </si>
  <si>
    <t>Finalizado</t>
  </si>
  <si>
    <t xml:space="preserve">contrato assinado e processo de contato com funcionários inicado </t>
  </si>
  <si>
    <t>Auditoria contábil Interoffice Edison + Rev. limitada DF´s Maio/22</t>
  </si>
  <si>
    <t>R$ 63.000,00 + Impostos</t>
  </si>
  <si>
    <t>RESCINDIR parcialmente após 01/06/2022</t>
  </si>
  <si>
    <t>Petrobras fará a análise da rescisão após 31/05</t>
  </si>
  <si>
    <t>RESCINDIR EM 01/06/2022</t>
  </si>
  <si>
    <t>Rogério deverá analisar se é possível programar  rescisão para 31/05</t>
  </si>
  <si>
    <t>Rogério deverá comunicar sobre a venda dos veículos</t>
  </si>
  <si>
    <t>RESCINDIR após 01/06/2022</t>
  </si>
  <si>
    <t>Informar com os dados da folha de maio/2022</t>
  </si>
  <si>
    <t>Solicitado a retirada do ar a partir de 01/06/2022.</t>
  </si>
  <si>
    <t>Verificar até quando a assinatura será válida e passar o login para a Aline e Marcelo - somente não revonar a assinatura</t>
  </si>
  <si>
    <t>Comunicar em 30/04 a rescisão a partir de 01/06/22</t>
  </si>
  <si>
    <t>MANTER até 31/05/2022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</si>
  <si>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</si>
  <si>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auditoria contábil da empresa</t>
  </si>
  <si>
    <t>Aguardando retorno da KPMG RJ para proposta padrão PB. / 05/05: Solicitado atualização do status ao Erivelto da KPMG</t>
  </si>
  <si>
    <t>As marcas Ibiritermo tem as seguintes vigencias: Processo 902330535 - 26/12/2022 e Processo 902330551 -19/12/2027. A Petrobras fará a análise da rescisão após 31/05/2022</t>
  </si>
  <si>
    <t>Renovação em 04/05/2022 - Aguardando cotações</t>
  </si>
  <si>
    <t>Aguardando conclusão do cadastro da Aline no site do Santander</t>
  </si>
  <si>
    <t xml:space="preserve">Cadastro realizado com sucesso </t>
  </si>
  <si>
    <t>Santander</t>
  </si>
  <si>
    <t xml:space="preserve">contrato assinado e processo de transição de serviços iniciado. </t>
  </si>
  <si>
    <t xml:space="preserve">CANCELAR APÓS PAGAMENTO FATURA EM 18/05 </t>
  </si>
  <si>
    <t>05/05: Aguardando aprovação CAE da PETROBRAS RJ. Envio de e-mail em 05/05/22 para Seixas solicitando cooperação junto ao João Duarte.</t>
  </si>
  <si>
    <t>Posição em 30/06/2023</t>
  </si>
  <si>
    <t>Ref.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</si>
</sst>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44" fontId="0" fillId="0" borderId="28" xfId="0" applyNumberFormat="1" applyBorder="1" applyAlignment="1">
      <alignment vertical="center"/>
    </xf>
    <xf numFmtId="0" fontId="3" fillId="2" borderId="38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38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0" applyNumberFormat="1"/>
    <xf numFmtId="44" fontId="0" fillId="0" borderId="1" xfId="0" applyNumberFormat="1" applyBorder="1" applyAlignment="1">
      <alignment vertical="center"/>
    </xf>
    <xf numFmtId="4" fontId="0" fillId="6" borderId="1" xfId="0" applyNumberFormat="1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0" fillId="6" borderId="0" xfId="0" applyFill="1"/>
    <xf numFmtId="14" fontId="0" fillId="6" borderId="1" xfId="0" applyNumberFormat="1" applyFill="1" applyBorder="1"/>
    <xf numFmtId="14" fontId="0" fillId="13" borderId="1" xfId="0" applyNumberFormat="1" applyFill="1" applyBorder="1"/>
    <xf numFmtId="0" fontId="1" fillId="12" borderId="3" xfId="0" applyFont="1" applyFill="1" applyBorder="1"/>
    <xf numFmtId="0" fontId="1" fillId="12" borderId="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6" borderId="32" xfId="0" applyFont="1" applyFill="1" applyBorder="1"/>
    <xf numFmtId="4" fontId="0" fillId="6" borderId="15" xfId="0" applyNumberFormat="1" applyFill="1" applyBorder="1"/>
    <xf numFmtId="14" fontId="0" fillId="6" borderId="15" xfId="0" applyNumberFormat="1" applyFill="1" applyBorder="1"/>
    <xf numFmtId="14" fontId="0" fillId="13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0" fontId="1" fillId="14" borderId="24" xfId="0" applyFon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14" fontId="0" fillId="6" borderId="36" xfId="0" applyNumberForma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10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1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/>
    <xf numFmtId="8" fontId="0" fillId="5" borderId="0" xfId="0" applyNumberFormat="1" applyFill="1" applyAlignment="1">
      <alignment horizontal="center"/>
    </xf>
    <xf numFmtId="17" fontId="1" fillId="12" borderId="42" xfId="0" applyNumberFormat="1" applyFont="1" applyFill="1" applyBorder="1" applyAlignment="1">
      <alignment horizontal="center"/>
    </xf>
    <xf numFmtId="4" fontId="0" fillId="6" borderId="17" xfId="0" applyNumberFormat="1" applyFill="1" applyBorder="1"/>
    <xf numFmtId="4" fontId="0" fillId="6" borderId="11" xfId="0" applyNumberFormat="1" applyFill="1" applyBorder="1"/>
    <xf numFmtId="4" fontId="0" fillId="6" borderId="43" xfId="0" applyNumberFormat="1" applyFill="1" applyBorder="1"/>
    <xf numFmtId="4" fontId="0" fillId="0" borderId="0" xfId="0" applyNumberFormat="1"/>
    <xf numFmtId="0" fontId="1" fillId="0" borderId="32" xfId="0" applyFont="1" applyBorder="1" applyAlignment="1">
      <alignment vertical="center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4" fontId="0" fillId="0" borderId="36" xfId="0" applyNumberFormat="1" applyBorder="1"/>
    <xf numFmtId="4" fontId="0" fillId="6" borderId="2" xfId="0" applyNumberFormat="1" applyFill="1" applyBorder="1"/>
    <xf numFmtId="4" fontId="0" fillId="6" borderId="44" xfId="0" applyNumberFormat="1" applyFill="1" applyBorder="1"/>
    <xf numFmtId="4" fontId="0" fillId="6" borderId="3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0" fillId="14" borderId="27" xfId="0" applyFont="1" applyFill="1" applyBorder="1" applyAlignment="1">
      <alignment horizontal="center"/>
    </xf>
    <xf numFmtId="0" fontId="10" fillId="14" borderId="31" xfId="0" applyFont="1" applyFill="1" applyBorder="1" applyAlignment="1">
      <alignment horizontal="center"/>
    </xf>
    <xf numFmtId="0" fontId="10" fillId="14" borderId="28" xfId="0" applyFont="1" applyFill="1" applyBorder="1" applyAlignment="1">
      <alignment horizontal="center"/>
    </xf>
    <xf numFmtId="8" fontId="0" fillId="5" borderId="25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1173935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ine Dias Leonardi" id="{B392967D-AD7A-48C5-8E67-8786B596151E}" userId="S::aleonardi@petrobras.com.br::cfd58ef4-06d5-4b66-ad60-bfe6f135b6a9" providerId="AD"/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2-10-21T13:58:09.08" personId="{B392967D-AD7A-48C5-8E67-8786B596151E}" id="{9CFB3A0E-23F3-48CD-A28C-EAF31DAF0A73}">
    <text>Média de R4 33 mil/mês</text>
  </threadedComment>
  <threadedComment ref="F2" dT="2022-10-21T13:58:09.08" personId="{B392967D-AD7A-48C5-8E67-8786B596151E}" id="{6C28F9E0-FA03-479B-9BB6-E7ABD5E9414E}">
    <text>Média de R4 33 mil/mês</text>
  </threadedComment>
  <threadedComment ref="E3" dT="2022-10-21T13:58:32.40" personId="{B392967D-AD7A-48C5-8E67-8786B596151E}" id="{0D98DB0B-5C85-40BB-9C90-3C352F37E480}">
    <text>Pagamento único</text>
  </threadedComment>
  <threadedComment ref="F3" dT="2022-10-21T13:58:32.40" personId="{B392967D-AD7A-48C5-8E67-8786B596151E}" id="{2F77E366-B21F-4FBF-80C0-A46ECB8AC4D2}">
    <text>Pagamento único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opLeftCell="B1" zoomScaleNormal="100" workbookViewId="0">
      <selection activeCell="E8" sqref="E8"/>
    </sheetView>
  </sheetViews>
  <sheetFormatPr defaultRowHeight="14.5" x14ac:dyDescent="0.35"/>
  <cols>
    <col min="2" max="3" width="38.54296875" customWidth="1"/>
    <col min="4" max="4" width="42.453125" customWidth="1"/>
    <col min="5" max="6" width="25.54296875" customWidth="1"/>
    <col min="7" max="7" width="15.7265625" bestFit="1" customWidth="1"/>
    <col min="8" max="8" width="20.54296875" bestFit="1" customWidth="1"/>
    <col min="9" max="10" width="20.54296875" customWidth="1"/>
    <col min="11" max="11" width="28.54296875" style="59" customWidth="1"/>
  </cols>
  <sheetData>
    <row r="1" spans="1:11" ht="21.5" thickBot="1" x14ac:dyDescent="0.55000000000000004">
      <c r="A1" s="104" t="s">
        <v>0</v>
      </c>
      <c r="B1" s="105" t="s">
        <v>1</v>
      </c>
      <c r="C1" s="105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54" t="s">
        <v>8</v>
      </c>
      <c r="J1" s="154" t="s">
        <v>9</v>
      </c>
      <c r="K1" s="69" t="s">
        <v>10</v>
      </c>
    </row>
    <row r="2" spans="1:11" ht="124.5" customHeight="1" thickBot="1" x14ac:dyDescent="0.4">
      <c r="A2" s="145">
        <v>1</v>
      </c>
      <c r="B2" s="146" t="s">
        <v>11</v>
      </c>
      <c r="C2" s="150" t="s">
        <v>12</v>
      </c>
      <c r="D2" s="147" t="s">
        <v>13</v>
      </c>
      <c r="E2" s="153">
        <v>202000</v>
      </c>
      <c r="F2" s="153">
        <v>33000</v>
      </c>
      <c r="G2" s="148">
        <v>44682</v>
      </c>
      <c r="H2" s="169">
        <v>44926</v>
      </c>
      <c r="I2" s="159"/>
      <c r="J2" s="157" t="s">
        <v>14</v>
      </c>
      <c r="K2" s="149" t="s">
        <v>15</v>
      </c>
    </row>
    <row r="3" spans="1:11" ht="107.25" customHeight="1" thickBot="1" x14ac:dyDescent="0.4">
      <c r="A3" s="118">
        <v>2</v>
      </c>
      <c r="B3" s="146" t="s">
        <v>11</v>
      </c>
      <c r="C3" s="150" t="s">
        <v>12</v>
      </c>
      <c r="D3" s="147" t="s">
        <v>16</v>
      </c>
      <c r="E3" s="153">
        <v>12000</v>
      </c>
      <c r="F3" s="153"/>
      <c r="G3" s="86">
        <v>44682</v>
      </c>
      <c r="H3" s="40">
        <v>45138</v>
      </c>
      <c r="I3" s="160"/>
      <c r="J3" s="158" t="s">
        <v>17</v>
      </c>
      <c r="K3" s="149" t="s">
        <v>15</v>
      </c>
    </row>
    <row r="4" spans="1:11" ht="138.75" customHeight="1" thickBot="1" x14ac:dyDescent="0.4">
      <c r="A4" s="118">
        <v>43</v>
      </c>
      <c r="B4" s="101" t="s">
        <v>18</v>
      </c>
      <c r="C4" s="151" t="s">
        <v>19</v>
      </c>
      <c r="D4" s="7" t="s">
        <v>20</v>
      </c>
      <c r="E4" s="153">
        <f>25775*12</f>
        <v>309300</v>
      </c>
      <c r="F4" s="44">
        <f>E4/12</f>
        <v>25775</v>
      </c>
      <c r="G4" s="86">
        <v>44684</v>
      </c>
      <c r="H4" s="86">
        <v>45048</v>
      </c>
      <c r="I4" s="155"/>
      <c r="J4" s="158" t="s">
        <v>21</v>
      </c>
      <c r="K4" s="149" t="s">
        <v>15</v>
      </c>
    </row>
    <row r="5" spans="1:11" ht="197.25" customHeight="1" thickBot="1" x14ac:dyDescent="0.4">
      <c r="A5" s="118">
        <v>20</v>
      </c>
      <c r="B5" s="101" t="s">
        <v>22</v>
      </c>
      <c r="C5" s="152" t="s">
        <v>23</v>
      </c>
      <c r="D5" s="7" t="s">
        <v>24</v>
      </c>
      <c r="E5" s="153">
        <v>1200</v>
      </c>
      <c r="F5" s="44"/>
      <c r="G5" s="86"/>
      <c r="H5" s="70"/>
      <c r="I5" s="155"/>
      <c r="J5" s="155"/>
      <c r="K5" s="120"/>
    </row>
    <row r="6" spans="1:11" ht="44" thickBot="1" x14ac:dyDescent="0.4">
      <c r="A6" s="118">
        <v>27</v>
      </c>
      <c r="B6" s="101" t="s">
        <v>25</v>
      </c>
      <c r="C6" s="121" t="s">
        <v>26</v>
      </c>
      <c r="D6" s="5" t="s">
        <v>27</v>
      </c>
      <c r="E6" s="153">
        <v>850</v>
      </c>
      <c r="F6" s="19">
        <v>850</v>
      </c>
      <c r="G6" s="2">
        <v>43435</v>
      </c>
      <c r="H6" s="161" t="s">
        <v>28</v>
      </c>
      <c r="I6" s="156"/>
      <c r="J6" s="156"/>
      <c r="K6" s="120" t="s">
        <v>29</v>
      </c>
    </row>
    <row r="7" spans="1:11" ht="60" customHeight="1" thickBot="1" x14ac:dyDescent="0.4">
      <c r="A7" s="118">
        <v>33</v>
      </c>
      <c r="B7" s="101" t="s">
        <v>30</v>
      </c>
      <c r="C7" s="126" t="s">
        <v>31</v>
      </c>
      <c r="D7" s="20" t="s">
        <v>32</v>
      </c>
      <c r="E7" s="153">
        <f>1709.29*12</f>
        <v>20511.48</v>
      </c>
      <c r="F7" s="19">
        <f>E7/12</f>
        <v>1709.29</v>
      </c>
      <c r="G7" s="40">
        <v>41988</v>
      </c>
      <c r="H7" s="168">
        <v>44910</v>
      </c>
      <c r="I7" s="156"/>
      <c r="J7" s="156"/>
      <c r="K7" s="120" t="s">
        <v>15</v>
      </c>
    </row>
    <row r="8" spans="1:11" ht="96.75" customHeight="1" thickBot="1" x14ac:dyDescent="0.4">
      <c r="A8" s="118">
        <v>34</v>
      </c>
      <c r="B8" s="101" t="s">
        <v>33</v>
      </c>
      <c r="C8" s="151" t="s">
        <v>34</v>
      </c>
      <c r="D8" s="7" t="s">
        <v>35</v>
      </c>
      <c r="E8" s="153">
        <f>486.9*12</f>
        <v>5842.7999999999993</v>
      </c>
      <c r="F8" s="19">
        <f>E8/12</f>
        <v>486.89999999999992</v>
      </c>
      <c r="G8" s="40">
        <v>42978</v>
      </c>
      <c r="H8" s="168">
        <v>44890</v>
      </c>
      <c r="I8" s="156"/>
      <c r="J8" s="156"/>
      <c r="K8" s="120" t="s">
        <v>29</v>
      </c>
    </row>
    <row r="9" spans="1:11" ht="147.75" customHeight="1" x14ac:dyDescent="0.35">
      <c r="A9" s="118">
        <v>35</v>
      </c>
      <c r="B9" s="101" t="s">
        <v>36</v>
      </c>
      <c r="C9" s="151" t="s">
        <v>37</v>
      </c>
      <c r="D9" s="20" t="s">
        <v>38</v>
      </c>
      <c r="E9" s="153">
        <f>11538.28*12</f>
        <v>138459.36000000002</v>
      </c>
      <c r="F9" s="19">
        <v>11538.28</v>
      </c>
      <c r="G9" s="40">
        <v>38855</v>
      </c>
      <c r="H9" s="162">
        <v>45077</v>
      </c>
      <c r="I9" s="156"/>
      <c r="J9" s="156"/>
      <c r="K9" s="120" t="s">
        <v>29</v>
      </c>
    </row>
    <row r="10" spans="1:11" ht="99" customHeight="1" x14ac:dyDescent="0.35">
      <c r="A10" s="118">
        <v>36</v>
      </c>
      <c r="B10" s="101" t="s">
        <v>39</v>
      </c>
      <c r="C10" s="151" t="s">
        <v>40</v>
      </c>
      <c r="D10" s="7" t="s">
        <v>41</v>
      </c>
      <c r="E10" s="19">
        <f>F10*12</f>
        <v>20779.439999999999</v>
      </c>
      <c r="F10" s="19">
        <v>1731.62</v>
      </c>
      <c r="G10" s="40">
        <v>39545</v>
      </c>
      <c r="H10" s="161" t="s">
        <v>28</v>
      </c>
      <c r="I10" s="156"/>
      <c r="J10" s="156"/>
      <c r="K10" s="120" t="s">
        <v>29</v>
      </c>
    </row>
    <row r="11" spans="1:11" ht="99" customHeight="1" x14ac:dyDescent="0.35">
      <c r="A11" s="118">
        <v>36</v>
      </c>
      <c r="B11" s="151" t="s">
        <v>42</v>
      </c>
      <c r="C11" s="151" t="s">
        <v>43</v>
      </c>
      <c r="D11" s="7" t="s">
        <v>44</v>
      </c>
      <c r="E11" s="166">
        <v>2821451.02</v>
      </c>
      <c r="F11" s="19">
        <f>E11/60</f>
        <v>47024.183666666664</v>
      </c>
      <c r="G11" s="40">
        <v>44792</v>
      </c>
      <c r="H11" s="40">
        <v>46618</v>
      </c>
      <c r="I11" s="156"/>
      <c r="J11" s="156"/>
      <c r="K11" s="120" t="s">
        <v>29</v>
      </c>
    </row>
    <row r="13" spans="1:11" x14ac:dyDescent="0.35">
      <c r="F13" s="163"/>
      <c r="G13" s="164"/>
    </row>
    <row r="14" spans="1:11" x14ac:dyDescent="0.35">
      <c r="F14" s="163"/>
      <c r="G14" s="165"/>
    </row>
  </sheetData>
  <autoFilter ref="A1:K10" xr:uid="{00000000-0009-0000-0000-000000000000}"/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selection activeCell="D4" sqref="D4"/>
    </sheetView>
  </sheetViews>
  <sheetFormatPr defaultRowHeight="14.5" x14ac:dyDescent="0.35"/>
  <cols>
    <col min="1" max="1" width="20.1796875" customWidth="1"/>
    <col min="2" max="2" width="17.26953125" customWidth="1"/>
    <col min="3" max="3" width="10.54296875" customWidth="1"/>
    <col min="4" max="4" width="11.81640625" customWidth="1"/>
    <col min="5" max="5" width="17.26953125" customWidth="1"/>
    <col min="6" max="6" width="15.453125" customWidth="1"/>
    <col min="7" max="7" width="16.7265625" customWidth="1"/>
    <col min="8" max="9" width="17.1796875" customWidth="1"/>
    <col min="10" max="10" width="15.453125" customWidth="1"/>
  </cols>
  <sheetData>
    <row r="1" spans="1:11" ht="15" thickBot="1" x14ac:dyDescent="0.4"/>
    <row r="2" spans="1:11" ht="15" thickBot="1" x14ac:dyDescent="0.4">
      <c r="A2" s="191">
        <v>1</v>
      </c>
      <c r="F2" s="229" t="s">
        <v>45</v>
      </c>
      <c r="G2" s="230"/>
      <c r="H2" s="231"/>
      <c r="I2" s="212"/>
    </row>
    <row r="3" spans="1:11" ht="15" thickBot="1" x14ac:dyDescent="0.4">
      <c r="A3" s="182" t="s">
        <v>46</v>
      </c>
      <c r="B3" s="173" t="s">
        <v>47</v>
      </c>
      <c r="C3" s="173" t="s">
        <v>48</v>
      </c>
      <c r="D3" s="173" t="s">
        <v>49</v>
      </c>
      <c r="E3" s="174" t="s">
        <v>50</v>
      </c>
      <c r="F3" s="183">
        <v>44835</v>
      </c>
      <c r="G3" s="183">
        <v>44866</v>
      </c>
      <c r="H3" s="183">
        <v>44896</v>
      </c>
      <c r="I3" s="213">
        <v>44927</v>
      </c>
      <c r="J3" s="175" t="s">
        <v>51</v>
      </c>
      <c r="K3" t="s">
        <v>52</v>
      </c>
    </row>
    <row r="4" spans="1:11" x14ac:dyDescent="0.35">
      <c r="A4" s="176" t="s">
        <v>53</v>
      </c>
      <c r="B4" s="177">
        <v>202000</v>
      </c>
      <c r="C4" s="178">
        <v>44682</v>
      </c>
      <c r="D4" s="179">
        <v>44926</v>
      </c>
      <c r="E4" s="167">
        <v>0</v>
      </c>
      <c r="F4" s="177">
        <v>33000</v>
      </c>
      <c r="G4" s="177">
        <v>33000</v>
      </c>
      <c r="H4" s="177">
        <v>33000</v>
      </c>
      <c r="I4" s="214"/>
      <c r="J4" s="188">
        <f>B4-SUM(E4:H4)</f>
        <v>103000</v>
      </c>
      <c r="K4" t="s">
        <v>54</v>
      </c>
    </row>
    <row r="5" spans="1:11" x14ac:dyDescent="0.35">
      <c r="A5" s="180" t="s">
        <v>55</v>
      </c>
      <c r="B5" s="167">
        <v>309300</v>
      </c>
      <c r="C5" s="171">
        <v>44684</v>
      </c>
      <c r="D5" s="171">
        <v>45048</v>
      </c>
      <c r="E5" s="167">
        <f>27238.69+9510</f>
        <v>36748.69</v>
      </c>
      <c r="F5" s="167">
        <v>25775</v>
      </c>
      <c r="G5" s="167">
        <v>25775</v>
      </c>
      <c r="H5" s="167">
        <v>25775</v>
      </c>
      <c r="I5" s="215"/>
      <c r="J5" s="188">
        <f t="shared" ref="J5:J11" si="0">B5-SUM(E5:H5)</f>
        <v>195226.31</v>
      </c>
    </row>
    <row r="6" spans="1:11" x14ac:dyDescent="0.35">
      <c r="A6" s="180" t="s">
        <v>56</v>
      </c>
      <c r="B6" s="167">
        <v>850</v>
      </c>
      <c r="C6" s="171">
        <v>43435</v>
      </c>
      <c r="D6" s="184" t="s">
        <v>57</v>
      </c>
      <c r="E6" s="167">
        <f>6289.94+629+1378.19</f>
        <v>8297.1299999999992</v>
      </c>
      <c r="F6" s="167">
        <v>1000</v>
      </c>
      <c r="G6" s="167">
        <v>1000</v>
      </c>
      <c r="H6" s="167">
        <v>1000</v>
      </c>
      <c r="I6" s="215"/>
      <c r="J6" s="190" t="s">
        <v>58</v>
      </c>
    </row>
    <row r="7" spans="1:11" x14ac:dyDescent="0.35">
      <c r="A7" s="180" t="s">
        <v>59</v>
      </c>
      <c r="B7" s="167">
        <v>20511.48</v>
      </c>
      <c r="C7" s="171">
        <v>41988</v>
      </c>
      <c r="D7" s="172">
        <v>44910</v>
      </c>
      <c r="E7" s="167">
        <f>10406.5+1701.77+1699.95+1709.29</f>
        <v>15517.510000000002</v>
      </c>
      <c r="F7" s="167">
        <v>1709.29</v>
      </c>
      <c r="G7" s="167">
        <v>1709.29</v>
      </c>
      <c r="H7" s="167">
        <v>1709.29</v>
      </c>
      <c r="I7" s="215"/>
      <c r="J7" s="192">
        <f t="shared" si="0"/>
        <v>-133.90000000000509</v>
      </c>
    </row>
    <row r="8" spans="1:11" x14ac:dyDescent="0.35">
      <c r="A8" s="180" t="s">
        <v>60</v>
      </c>
      <c r="B8" s="167">
        <v>5842.8</v>
      </c>
      <c r="C8" s="171">
        <v>42978</v>
      </c>
      <c r="D8" s="172">
        <v>44890</v>
      </c>
      <c r="E8" s="167">
        <f>12285.55+2019.21+2049.49+486</f>
        <v>16840.25</v>
      </c>
      <c r="F8" s="167">
        <v>2000</v>
      </c>
      <c r="G8" s="167">
        <v>2000</v>
      </c>
      <c r="H8" s="167">
        <v>2000</v>
      </c>
      <c r="I8" s="215"/>
      <c r="J8" s="192">
        <f t="shared" si="0"/>
        <v>-16997.45</v>
      </c>
    </row>
    <row r="9" spans="1:11" x14ac:dyDescent="0.35">
      <c r="A9" s="180" t="s">
        <v>61</v>
      </c>
      <c r="B9" s="167">
        <v>138459.35999999999</v>
      </c>
      <c r="C9" s="171">
        <v>38855</v>
      </c>
      <c r="D9" s="171">
        <v>45077</v>
      </c>
      <c r="E9" s="167">
        <f>65150.93+10828+11538+11538</f>
        <v>99054.93</v>
      </c>
      <c r="F9" s="167">
        <v>12000</v>
      </c>
      <c r="G9" s="167">
        <v>12000</v>
      </c>
      <c r="H9" s="167">
        <v>12000</v>
      </c>
      <c r="I9" s="215"/>
      <c r="J9" s="188">
        <f t="shared" si="0"/>
        <v>3404.429999999993</v>
      </c>
    </row>
    <row r="10" spans="1:11" x14ac:dyDescent="0.35">
      <c r="A10" s="180" t="s">
        <v>39</v>
      </c>
      <c r="B10" s="167">
        <v>20779.439999999999</v>
      </c>
      <c r="C10" s="171">
        <v>39545</v>
      </c>
      <c r="D10" s="184" t="s">
        <v>57</v>
      </c>
      <c r="E10" s="167">
        <f>9498.36+1731+1731+1731</f>
        <v>14691.36</v>
      </c>
      <c r="F10" s="167">
        <v>1600</v>
      </c>
      <c r="G10" s="167">
        <v>1600</v>
      </c>
      <c r="H10" s="167">
        <v>1600</v>
      </c>
      <c r="I10" s="215"/>
      <c r="J10" s="188">
        <f t="shared" si="0"/>
        <v>1288.0799999999981</v>
      </c>
    </row>
    <row r="11" spans="1:11" ht="15" thickBot="1" x14ac:dyDescent="0.4">
      <c r="A11" s="186" t="s">
        <v>62</v>
      </c>
      <c r="B11" s="181">
        <v>2821451.02</v>
      </c>
      <c r="C11" s="187">
        <v>44792</v>
      </c>
      <c r="D11" s="187">
        <v>46617</v>
      </c>
      <c r="E11" s="181">
        <v>0</v>
      </c>
      <c r="F11" s="181">
        <v>15341.75</v>
      </c>
      <c r="G11" s="181">
        <v>47024.183666666664</v>
      </c>
      <c r="H11" s="181">
        <v>47024.183666666664</v>
      </c>
      <c r="I11" s="216"/>
      <c r="J11" s="189">
        <f t="shared" si="0"/>
        <v>2712060.9026666665</v>
      </c>
      <c r="K11" t="s">
        <v>63</v>
      </c>
    </row>
    <row r="12" spans="1:11" x14ac:dyDescent="0.35">
      <c r="A12" s="185" t="s">
        <v>64</v>
      </c>
      <c r="B12" s="170"/>
      <c r="C12" s="170"/>
      <c r="D12" s="170"/>
      <c r="E12" s="170"/>
    </row>
  </sheetData>
  <mergeCells count="1">
    <mergeCell ref="F2:H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P22"/>
  <sheetViews>
    <sheetView showGridLines="0" tabSelected="1" zoomScaleNormal="100" workbookViewId="0">
      <selection activeCell="A9" sqref="A9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18.453125" customWidth="1"/>
    <col min="6" max="6" width="17.54296875" customWidth="1"/>
    <col min="7" max="7" width="22.26953125" customWidth="1"/>
    <col min="8" max="8" width="21" customWidth="1"/>
    <col min="9" max="9" width="17.269531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3.54296875" hidden="1" customWidth="1"/>
    <col min="15" max="15" width="15.26953125" customWidth="1"/>
    <col min="16" max="16" width="15" customWidth="1"/>
  </cols>
  <sheetData>
    <row r="8" spans="1:16" ht="15" thickBot="1" x14ac:dyDescent="0.4"/>
    <row r="9" spans="1:16" ht="19" thickBot="1" x14ac:dyDescent="0.5">
      <c r="A9" s="193" t="s">
        <v>291</v>
      </c>
      <c r="B9" s="191"/>
      <c r="C9" s="191"/>
      <c r="J9" s="229" t="s">
        <v>45</v>
      </c>
      <c r="K9" s="230"/>
      <c r="L9" s="231"/>
    </row>
    <row r="10" spans="1:16" ht="25.5" customHeight="1" thickBot="1" x14ac:dyDescent="0.5">
      <c r="A10" s="226" t="s">
        <v>65</v>
      </c>
      <c r="B10" s="227" t="s">
        <v>66</v>
      </c>
      <c r="C10" s="227" t="s">
        <v>67</v>
      </c>
      <c r="D10" s="227" t="s">
        <v>68</v>
      </c>
      <c r="E10" s="228" t="s">
        <v>69</v>
      </c>
      <c r="F10" s="228" t="s">
        <v>70</v>
      </c>
      <c r="G10" s="228" t="s">
        <v>47</v>
      </c>
      <c r="H10" s="228" t="s">
        <v>71</v>
      </c>
      <c r="I10" s="228" t="s">
        <v>72</v>
      </c>
      <c r="J10" s="183">
        <v>44835</v>
      </c>
      <c r="K10" s="183">
        <v>44866</v>
      </c>
      <c r="L10" s="183">
        <v>44896</v>
      </c>
      <c r="M10" s="175" t="s">
        <v>51</v>
      </c>
      <c r="N10" t="s">
        <v>52</v>
      </c>
    </row>
    <row r="11" spans="1:16" ht="58" x14ac:dyDescent="0.35">
      <c r="A11" s="218" t="s">
        <v>73</v>
      </c>
      <c r="B11" s="205" t="s">
        <v>74</v>
      </c>
      <c r="C11" s="208" t="s">
        <v>75</v>
      </c>
      <c r="D11" s="209" t="s">
        <v>76</v>
      </c>
      <c r="E11" s="197">
        <v>44682</v>
      </c>
      <c r="F11" s="50" t="s">
        <v>77</v>
      </c>
      <c r="G11" s="177">
        <v>202000</v>
      </c>
      <c r="H11" s="177">
        <v>202000</v>
      </c>
      <c r="I11" s="224" t="s">
        <v>78</v>
      </c>
      <c r="J11" s="199">
        <v>33000</v>
      </c>
      <c r="K11" s="177">
        <v>33000</v>
      </c>
      <c r="L11" s="177">
        <v>33000</v>
      </c>
      <c r="M11" s="188" t="e">
        <f>D11-SUM(H11:L11)</f>
        <v>#VALUE!</v>
      </c>
      <c r="N11" t="s">
        <v>54</v>
      </c>
      <c r="P11" s="217"/>
    </row>
    <row r="12" spans="1:16" ht="61.5" customHeight="1" x14ac:dyDescent="0.35">
      <c r="A12" s="85" t="s">
        <v>73</v>
      </c>
      <c r="B12" s="207" t="s">
        <v>74</v>
      </c>
      <c r="C12" s="225" t="s">
        <v>79</v>
      </c>
      <c r="D12" s="20" t="s">
        <v>80</v>
      </c>
      <c r="E12" s="184">
        <v>44789</v>
      </c>
      <c r="F12" s="124" t="s">
        <v>77</v>
      </c>
      <c r="G12" s="23">
        <v>13133.53</v>
      </c>
      <c r="H12" s="23">
        <v>13133.53</v>
      </c>
      <c r="I12" s="188">
        <f>G12-H12</f>
        <v>0</v>
      </c>
      <c r="J12" s="223"/>
      <c r="K12" s="222"/>
      <c r="L12" s="222"/>
      <c r="M12" s="188"/>
      <c r="P12" s="217"/>
    </row>
    <row r="13" spans="1:16" ht="62.25" customHeight="1" x14ac:dyDescent="0.35">
      <c r="A13" s="204" t="s">
        <v>81</v>
      </c>
      <c r="B13" s="207" t="s">
        <v>82</v>
      </c>
      <c r="C13" s="195" t="s">
        <v>83</v>
      </c>
      <c r="D13" s="196" t="s">
        <v>84</v>
      </c>
      <c r="E13" s="184">
        <v>44684</v>
      </c>
      <c r="F13" s="2">
        <v>45048</v>
      </c>
      <c r="G13" s="167">
        <v>309300</v>
      </c>
      <c r="H13" s="23">
        <f>27238.69+9510+22430.15+22430.15+22430.15+22430.15+1877+22430.15+22430.15+1877+22430.15+1877+16799.15</f>
        <v>216189.88999999998</v>
      </c>
      <c r="I13" s="188">
        <f t="shared" ref="I13:I19" si="0">G13-H13</f>
        <v>93110.110000000015</v>
      </c>
      <c r="J13" s="200">
        <v>25775</v>
      </c>
      <c r="K13" s="167">
        <v>25775</v>
      </c>
      <c r="L13" s="167">
        <v>25775</v>
      </c>
      <c r="M13" s="188" t="e">
        <f t="shared" ref="M13:M19" si="1">D13-SUM(H13:L13)</f>
        <v>#VALUE!</v>
      </c>
      <c r="P13" s="217"/>
    </row>
    <row r="14" spans="1:16" ht="43.5" x14ac:dyDescent="0.35">
      <c r="A14" s="210" t="s">
        <v>25</v>
      </c>
      <c r="B14" s="207" t="s">
        <v>85</v>
      </c>
      <c r="C14" s="195" t="s">
        <v>83</v>
      </c>
      <c r="D14" s="5" t="s">
        <v>27</v>
      </c>
      <c r="E14" s="184">
        <v>43435</v>
      </c>
      <c r="F14" s="2" t="s">
        <v>57</v>
      </c>
      <c r="G14" s="167">
        <v>19398.72</v>
      </c>
      <c r="H14" s="23">
        <f>6289.94+629+1378.19+675.91+672.35+678.07+669.9+664.65+206.88</f>
        <v>11864.889999999998</v>
      </c>
      <c r="I14" s="188">
        <f t="shared" si="0"/>
        <v>7533.8300000000036</v>
      </c>
      <c r="J14" s="200">
        <v>1000</v>
      </c>
      <c r="K14" s="167">
        <v>1000</v>
      </c>
      <c r="L14" s="167">
        <v>1000</v>
      </c>
      <c r="M14" s="190" t="s">
        <v>58</v>
      </c>
      <c r="P14" s="217"/>
    </row>
    <row r="15" spans="1:16" ht="53.5" customHeight="1" x14ac:dyDescent="0.35">
      <c r="A15" s="194" t="s">
        <v>86</v>
      </c>
      <c r="B15" s="207" t="s">
        <v>87</v>
      </c>
      <c r="C15" s="195" t="s">
        <v>83</v>
      </c>
      <c r="D15" s="20" t="s">
        <v>32</v>
      </c>
      <c r="E15" s="184">
        <v>41988</v>
      </c>
      <c r="F15" s="2" t="s">
        <v>57</v>
      </c>
      <c r="G15" s="23">
        <f>10389.06+1698.54+1698.54+1698.54+2477.22+2549.58+1684.79+1684.79+1684.79+1691.74+1693.13</f>
        <v>28950.720000000008</v>
      </c>
      <c r="H15" s="23">
        <f>10389.06+1698.54+1698.54+1698.54+2477.22+2549.58+1684.79+1684.79+1684.79+1691.74+1693.13</f>
        <v>28950.720000000008</v>
      </c>
      <c r="I15" s="188">
        <f t="shared" si="0"/>
        <v>0</v>
      </c>
      <c r="J15" s="200">
        <v>1709.29</v>
      </c>
      <c r="K15" s="167">
        <v>1709.29</v>
      </c>
      <c r="L15" s="167">
        <v>1709.29</v>
      </c>
      <c r="M15" s="192" t="e">
        <f t="shared" si="1"/>
        <v>#VALUE!</v>
      </c>
      <c r="P15" s="217"/>
    </row>
    <row r="16" spans="1:16" ht="29" x14ac:dyDescent="0.35">
      <c r="A16" s="219" t="s">
        <v>88</v>
      </c>
      <c r="B16" s="207" t="s">
        <v>89</v>
      </c>
      <c r="C16" s="195" t="s">
        <v>83</v>
      </c>
      <c r="D16" s="196" t="s">
        <v>35</v>
      </c>
      <c r="E16" s="184">
        <v>43795</v>
      </c>
      <c r="F16" s="2" t="s">
        <v>90</v>
      </c>
      <c r="G16" s="23">
        <f>0.9+12285.55+2019.21+2049.49+486+1562.59+498.26+1562.59+496.8+497.42+1615.88+1678.94+1562.59+486.9+486.9+1360.95+486.9+1562.59+499.34+1558.75</f>
        <v>32758.550000000003</v>
      </c>
      <c r="H16" s="23">
        <f>0.9+12285.55+2019.21+2049.49+486+1562.59+498.26+1562.59+496.8+497.42+1615.88+1678.94+1562.59+486.9+486.9+1360.95+486.9+1562.59+499.34+1558.75</f>
        <v>32758.550000000003</v>
      </c>
      <c r="I16" s="188">
        <f t="shared" si="0"/>
        <v>0</v>
      </c>
      <c r="J16" s="200">
        <v>2000</v>
      </c>
      <c r="K16" s="167">
        <v>2000</v>
      </c>
      <c r="L16" s="167">
        <v>2000</v>
      </c>
      <c r="M16" s="192" t="e">
        <f t="shared" si="1"/>
        <v>#VALUE!</v>
      </c>
      <c r="P16" s="217"/>
    </row>
    <row r="17" spans="1:16" ht="58" x14ac:dyDescent="0.35">
      <c r="A17" s="180" t="s">
        <v>91</v>
      </c>
      <c r="B17" s="195" t="s">
        <v>92</v>
      </c>
      <c r="C17" s="195" t="s">
        <v>83</v>
      </c>
      <c r="D17" s="5" t="s">
        <v>38</v>
      </c>
      <c r="E17" s="184">
        <v>38855</v>
      </c>
      <c r="F17" s="2">
        <v>45077</v>
      </c>
      <c r="G17" s="23">
        <f>1.24+65150.93+10828+11538+11538+11538.28+11538.28+11538.28+11538.28+11538.28+11538.28</f>
        <v>168285.85</v>
      </c>
      <c r="H17" s="23">
        <f>1.24+65150.93+10828+11538+11538+11538.28+11538.28+11538.28+11538.28+11538.28+11538.28</f>
        <v>168285.85</v>
      </c>
      <c r="I17" s="188">
        <f t="shared" si="0"/>
        <v>0</v>
      </c>
      <c r="J17" s="200">
        <v>12000</v>
      </c>
      <c r="K17" s="167">
        <v>12000</v>
      </c>
      <c r="L17" s="167">
        <v>12000</v>
      </c>
      <c r="M17" s="188" t="e">
        <f t="shared" si="1"/>
        <v>#VALUE!</v>
      </c>
      <c r="P17" s="217"/>
    </row>
    <row r="18" spans="1:16" ht="43.5" x14ac:dyDescent="0.35">
      <c r="A18" s="220" t="s">
        <v>93</v>
      </c>
      <c r="B18" s="195" t="s">
        <v>94</v>
      </c>
      <c r="C18" s="195" t="s">
        <v>83</v>
      </c>
      <c r="D18" s="196" t="s">
        <v>95</v>
      </c>
      <c r="E18" s="184">
        <v>39545</v>
      </c>
      <c r="F18" s="2" t="s">
        <v>90</v>
      </c>
      <c r="G18" s="23">
        <f>1.86+9498.36+1731+1731+1731+1731.62+1767.47+1731.62+1731.62+1731.62+1731.62+1731.62+1734.51</f>
        <v>28584.919999999995</v>
      </c>
      <c r="H18" s="23">
        <f>1.86+9498.36+1731+1731+1731+1731.62+1767.47+1731.62+1731.62+1731.62+1731.62+1731.62+1734.51</f>
        <v>28584.919999999995</v>
      </c>
      <c r="I18" s="188">
        <f t="shared" si="0"/>
        <v>0</v>
      </c>
      <c r="J18" s="200">
        <v>1600</v>
      </c>
      <c r="K18" s="167">
        <v>1600</v>
      </c>
      <c r="L18" s="167">
        <v>1600</v>
      </c>
      <c r="M18" s="188" t="e">
        <f t="shared" si="1"/>
        <v>#VALUE!</v>
      </c>
      <c r="P18" s="217"/>
    </row>
    <row r="19" spans="1:16" ht="44" thickBot="1" x14ac:dyDescent="0.4">
      <c r="A19" s="186" t="s">
        <v>62</v>
      </c>
      <c r="B19" s="206" t="s">
        <v>96</v>
      </c>
      <c r="C19" s="203" t="s">
        <v>97</v>
      </c>
      <c r="D19" s="202" t="s">
        <v>98</v>
      </c>
      <c r="E19" s="198">
        <v>44792</v>
      </c>
      <c r="F19" s="198">
        <v>46617</v>
      </c>
      <c r="G19" s="181">
        <v>2821451.02</v>
      </c>
      <c r="H19" s="221">
        <f>15341.75+36584.18+125492.54+44454.18</f>
        <v>221872.65</v>
      </c>
      <c r="I19" s="189">
        <f t="shared" si="0"/>
        <v>2599578.37</v>
      </c>
      <c r="J19" s="201">
        <v>15341.75</v>
      </c>
      <c r="K19" s="181">
        <v>47024.183666666664</v>
      </c>
      <c r="L19" s="181">
        <v>47024.183666666664</v>
      </c>
      <c r="M19" s="189" t="e">
        <f t="shared" si="1"/>
        <v>#VALUE!</v>
      </c>
      <c r="N19" t="s">
        <v>63</v>
      </c>
      <c r="P19" s="217"/>
    </row>
    <row r="20" spans="1:16" x14ac:dyDescent="0.35">
      <c r="A20" s="185" t="s">
        <v>290</v>
      </c>
      <c r="B20" s="170"/>
      <c r="C20" s="170"/>
      <c r="D20" s="170"/>
      <c r="E20" s="170"/>
      <c r="F20" s="170"/>
      <c r="G20" s="170"/>
      <c r="H20" s="170"/>
      <c r="I20" s="170"/>
    </row>
    <row r="21" spans="1:16" ht="15.5" x14ac:dyDescent="0.35">
      <c r="A21" s="211" t="s">
        <v>99</v>
      </c>
    </row>
    <row r="22" spans="1:16" ht="15.5" x14ac:dyDescent="0.35">
      <c r="B22" s="211"/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showGridLines="0" topLeftCell="A33" zoomScale="80" zoomScaleNormal="80" workbookViewId="0">
      <selection activeCell="D35" sqref="D3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0</v>
      </c>
      <c r="B1" s="105" t="s">
        <v>1</v>
      </c>
      <c r="C1" s="106" t="s">
        <v>3</v>
      </c>
      <c r="D1" s="106" t="s">
        <v>100</v>
      </c>
      <c r="E1" s="106" t="s">
        <v>6</v>
      </c>
      <c r="F1" s="106" t="s">
        <v>101</v>
      </c>
      <c r="G1" s="106" t="s">
        <v>7</v>
      </c>
      <c r="H1" s="106" t="s">
        <v>102</v>
      </c>
      <c r="I1" s="106" t="s">
        <v>103</v>
      </c>
      <c r="J1" s="106" t="s">
        <v>104</v>
      </c>
      <c r="K1" s="107" t="s">
        <v>105</v>
      </c>
      <c r="L1" s="69" t="s">
        <v>106</v>
      </c>
      <c r="M1" s="69" t="s">
        <v>10</v>
      </c>
    </row>
    <row r="2" spans="1:13" ht="69.75" customHeight="1" x14ac:dyDescent="0.35">
      <c r="A2" s="108">
        <v>1</v>
      </c>
      <c r="B2" s="109" t="s">
        <v>107</v>
      </c>
      <c r="C2" s="144" t="s">
        <v>108</v>
      </c>
      <c r="D2" s="110" t="s">
        <v>109</v>
      </c>
      <c r="E2" s="111">
        <v>44682</v>
      </c>
      <c r="F2" s="112" t="s">
        <v>110</v>
      </c>
      <c r="G2" s="113" t="s">
        <v>111</v>
      </c>
      <c r="H2" s="112" t="s">
        <v>112</v>
      </c>
      <c r="I2" s="112" t="s">
        <v>113</v>
      </c>
      <c r="J2" s="114" t="s">
        <v>114</v>
      </c>
      <c r="K2" s="115" t="s">
        <v>115</v>
      </c>
      <c r="L2" s="116" t="s">
        <v>116</v>
      </c>
      <c r="M2" s="117" t="s">
        <v>117</v>
      </c>
    </row>
    <row r="3" spans="1:13" ht="70.5" customHeight="1" x14ac:dyDescent="0.35">
      <c r="A3" s="118">
        <v>2</v>
      </c>
      <c r="B3" s="101" t="s">
        <v>118</v>
      </c>
      <c r="C3" s="7"/>
      <c r="D3" s="44"/>
      <c r="E3" s="86"/>
      <c r="F3" s="3"/>
      <c r="G3" s="70"/>
      <c r="H3" s="3"/>
      <c r="I3" s="3"/>
      <c r="J3" s="87"/>
      <c r="K3" s="119"/>
      <c r="L3" s="8" t="s">
        <v>119</v>
      </c>
      <c r="M3" s="120" t="s">
        <v>120</v>
      </c>
    </row>
    <row r="4" spans="1:13" ht="82.5" customHeight="1" x14ac:dyDescent="0.35">
      <c r="A4" s="118">
        <v>3</v>
      </c>
      <c r="B4" s="101" t="s">
        <v>121</v>
      </c>
      <c r="C4" s="7"/>
      <c r="D4" s="44"/>
      <c r="E4" s="86"/>
      <c r="F4" s="3"/>
      <c r="G4" s="70"/>
      <c r="H4" s="3"/>
      <c r="I4" s="3"/>
      <c r="J4" s="87"/>
      <c r="K4" s="119"/>
      <c r="L4" s="8" t="s">
        <v>122</v>
      </c>
      <c r="M4" s="120" t="s">
        <v>123</v>
      </c>
    </row>
    <row r="5" spans="1:13" ht="87" customHeight="1" x14ac:dyDescent="0.35">
      <c r="A5" s="118">
        <v>4</v>
      </c>
      <c r="B5" s="101" t="s">
        <v>124</v>
      </c>
      <c r="C5" s="7"/>
      <c r="D5" s="44"/>
      <c r="E5" s="86"/>
      <c r="F5" s="3"/>
      <c r="G5" s="70"/>
      <c r="H5" s="3"/>
      <c r="I5" s="3"/>
      <c r="J5" s="87"/>
      <c r="K5" s="119"/>
      <c r="L5" s="8" t="s">
        <v>125</v>
      </c>
      <c r="M5" s="120" t="s">
        <v>123</v>
      </c>
    </row>
    <row r="6" spans="1:13" ht="60.75" customHeight="1" x14ac:dyDescent="0.35">
      <c r="A6" s="118">
        <v>5</v>
      </c>
      <c r="B6" s="101" t="s">
        <v>126</v>
      </c>
      <c r="C6" s="7"/>
      <c r="D6" s="44"/>
      <c r="E6" s="86"/>
      <c r="F6" s="3"/>
      <c r="G6" s="70"/>
      <c r="H6" s="3"/>
      <c r="I6" s="3"/>
      <c r="J6" s="87"/>
      <c r="K6" s="119"/>
      <c r="L6" s="8" t="s">
        <v>127</v>
      </c>
      <c r="M6" s="120" t="s">
        <v>128</v>
      </c>
    </row>
    <row r="7" spans="1:13" ht="60.75" customHeight="1" x14ac:dyDescent="0.35">
      <c r="A7" s="118">
        <v>6</v>
      </c>
      <c r="B7" s="101" t="s">
        <v>129</v>
      </c>
      <c r="C7" s="7"/>
      <c r="D7" s="44"/>
      <c r="E7" s="86"/>
      <c r="F7" s="3"/>
      <c r="G7" s="70"/>
      <c r="H7" s="3"/>
      <c r="I7" s="3"/>
      <c r="J7" s="87"/>
      <c r="K7" s="119"/>
      <c r="L7" s="8" t="s">
        <v>130</v>
      </c>
      <c r="M7" s="120" t="s">
        <v>131</v>
      </c>
    </row>
    <row r="8" spans="1:13" ht="81" customHeight="1" x14ac:dyDescent="0.35">
      <c r="A8" s="118">
        <v>7</v>
      </c>
      <c r="B8" s="101" t="s">
        <v>132</v>
      </c>
      <c r="C8" s="7" t="s">
        <v>133</v>
      </c>
      <c r="D8" s="44" t="s">
        <v>134</v>
      </c>
      <c r="E8" s="86"/>
      <c r="F8" s="3" t="s">
        <v>110</v>
      </c>
      <c r="G8" s="70" t="s">
        <v>111</v>
      </c>
      <c r="H8" s="3" t="s">
        <v>112</v>
      </c>
      <c r="I8" s="3" t="s">
        <v>113</v>
      </c>
      <c r="J8" s="87" t="s">
        <v>114</v>
      </c>
      <c r="K8" s="119" t="s">
        <v>115</v>
      </c>
      <c r="L8" s="8" t="s">
        <v>135</v>
      </c>
      <c r="M8" s="120" t="s">
        <v>117</v>
      </c>
    </row>
    <row r="9" spans="1:13" ht="81" customHeight="1" x14ac:dyDescent="0.35">
      <c r="A9" s="118">
        <v>8</v>
      </c>
      <c r="B9" s="101" t="s">
        <v>136</v>
      </c>
      <c r="C9" s="7"/>
      <c r="D9" s="44"/>
      <c r="E9" s="86"/>
      <c r="F9" s="3" t="s">
        <v>110</v>
      </c>
      <c r="G9" s="70" t="s">
        <v>111</v>
      </c>
      <c r="H9" s="3" t="s">
        <v>112</v>
      </c>
      <c r="I9" s="3" t="s">
        <v>113</v>
      </c>
      <c r="J9" s="87" t="s">
        <v>114</v>
      </c>
      <c r="K9" s="119"/>
      <c r="L9" s="8"/>
      <c r="M9" s="120" t="s">
        <v>137</v>
      </c>
    </row>
    <row r="10" spans="1:13" ht="81" customHeight="1" x14ac:dyDescent="0.35">
      <c r="A10" s="118">
        <v>9</v>
      </c>
      <c r="B10" s="101" t="s">
        <v>138</v>
      </c>
      <c r="C10" s="7"/>
      <c r="D10" s="44"/>
      <c r="E10" s="86"/>
      <c r="F10" s="3" t="s">
        <v>110</v>
      </c>
      <c r="G10" s="70" t="s">
        <v>111</v>
      </c>
      <c r="H10" s="3" t="s">
        <v>112</v>
      </c>
      <c r="I10" s="3" t="s">
        <v>113</v>
      </c>
      <c r="J10" s="87" t="s">
        <v>114</v>
      </c>
      <c r="K10" s="119"/>
      <c r="L10" s="8"/>
      <c r="M10" s="120" t="s">
        <v>137</v>
      </c>
    </row>
    <row r="11" spans="1:13" ht="60.75" customHeight="1" x14ac:dyDescent="0.35">
      <c r="A11" s="118">
        <v>10</v>
      </c>
      <c r="B11" s="101" t="s">
        <v>139</v>
      </c>
      <c r="C11" s="7" t="s">
        <v>140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141</v>
      </c>
      <c r="M11" s="120" t="s">
        <v>142</v>
      </c>
    </row>
    <row r="12" spans="1:13" ht="60.75" customHeight="1" x14ac:dyDescent="0.35">
      <c r="A12" s="118">
        <v>11</v>
      </c>
      <c r="B12" s="101" t="s">
        <v>143</v>
      </c>
      <c r="C12" s="7" t="s">
        <v>20</v>
      </c>
      <c r="D12" s="44"/>
      <c r="E12" s="86"/>
      <c r="F12" s="3"/>
      <c r="G12" s="70"/>
      <c r="H12" s="3"/>
      <c r="I12" s="3"/>
      <c r="J12" s="87"/>
      <c r="K12" s="119"/>
      <c r="L12" s="8" t="s">
        <v>144</v>
      </c>
      <c r="M12" s="120" t="s">
        <v>145</v>
      </c>
    </row>
    <row r="13" spans="1:13" ht="60.75" customHeight="1" x14ac:dyDescent="0.35">
      <c r="A13" s="118">
        <v>12</v>
      </c>
      <c r="B13" s="101" t="s">
        <v>146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147</v>
      </c>
      <c r="M13" s="120" t="s">
        <v>148</v>
      </c>
    </row>
    <row r="14" spans="1:13" ht="60.75" customHeight="1" x14ac:dyDescent="0.35">
      <c r="A14" s="118">
        <v>13</v>
      </c>
      <c r="B14" s="234" t="s">
        <v>149</v>
      </c>
      <c r="C14" s="234"/>
      <c r="D14" s="44"/>
      <c r="E14" s="86"/>
      <c r="F14" s="3"/>
      <c r="G14" s="70"/>
      <c r="H14" s="3"/>
      <c r="I14" s="3"/>
      <c r="J14" s="87"/>
      <c r="K14" s="137"/>
      <c r="L14" s="8" t="s">
        <v>150</v>
      </c>
      <c r="M14" s="120" t="s">
        <v>151</v>
      </c>
    </row>
    <row r="15" spans="1:13" ht="355.5" customHeight="1" x14ac:dyDescent="0.35">
      <c r="A15" s="118">
        <v>14</v>
      </c>
      <c r="B15" s="101" t="s">
        <v>152</v>
      </c>
      <c r="C15" s="20" t="s">
        <v>153</v>
      </c>
      <c r="D15" s="24" t="s">
        <v>154</v>
      </c>
      <c r="E15" s="40">
        <v>44115</v>
      </c>
      <c r="F15" s="8" t="s">
        <v>155</v>
      </c>
      <c r="G15" s="6">
        <v>44480</v>
      </c>
      <c r="H15" s="7" t="s">
        <v>156</v>
      </c>
      <c r="I15" s="14" t="s">
        <v>157</v>
      </c>
      <c r="J15" s="87" t="s">
        <v>158</v>
      </c>
      <c r="K15" s="137" t="s">
        <v>159</v>
      </c>
      <c r="L15" s="8" t="s">
        <v>160</v>
      </c>
      <c r="M15" s="120" t="s">
        <v>120</v>
      </c>
    </row>
    <row r="16" spans="1:13" ht="67.5" customHeight="1" x14ac:dyDescent="0.35">
      <c r="A16" s="118">
        <v>15</v>
      </c>
      <c r="B16" s="101" t="s">
        <v>161</v>
      </c>
      <c r="C16" s="20" t="s">
        <v>162</v>
      </c>
      <c r="D16" s="24" t="s">
        <v>163</v>
      </c>
      <c r="E16" s="40">
        <v>39105</v>
      </c>
      <c r="F16" s="3" t="s">
        <v>155</v>
      </c>
      <c r="G16" s="6">
        <v>44219</v>
      </c>
      <c r="H16" s="4" t="s">
        <v>112</v>
      </c>
      <c r="I16" s="5" t="s">
        <v>164</v>
      </c>
      <c r="J16" s="87" t="s">
        <v>165</v>
      </c>
      <c r="K16" s="137" t="s">
        <v>166</v>
      </c>
      <c r="L16" s="103" t="s">
        <v>167</v>
      </c>
      <c r="M16" s="120" t="s">
        <v>120</v>
      </c>
    </row>
    <row r="17" spans="1:13" ht="43.5" customHeight="1" x14ac:dyDescent="0.35">
      <c r="A17" s="118">
        <v>16</v>
      </c>
      <c r="B17" s="101" t="s">
        <v>168</v>
      </c>
      <c r="C17" s="7" t="s">
        <v>169</v>
      </c>
      <c r="D17" s="19">
        <v>699.41</v>
      </c>
      <c r="E17" s="40">
        <v>41789</v>
      </c>
      <c r="F17" s="3" t="s">
        <v>155</v>
      </c>
      <c r="G17" s="6">
        <v>44346</v>
      </c>
      <c r="H17" s="7" t="s">
        <v>170</v>
      </c>
      <c r="I17" s="13" t="s">
        <v>171</v>
      </c>
      <c r="J17" s="87" t="s">
        <v>165</v>
      </c>
      <c r="K17" s="137" t="s">
        <v>166</v>
      </c>
      <c r="L17" s="8" t="s">
        <v>167</v>
      </c>
      <c r="M17" s="120" t="s">
        <v>120</v>
      </c>
    </row>
    <row r="18" spans="1:13" ht="45" customHeight="1" x14ac:dyDescent="0.35">
      <c r="A18" s="118">
        <v>17</v>
      </c>
      <c r="B18" s="101" t="s">
        <v>172</v>
      </c>
      <c r="C18" s="7" t="s">
        <v>173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112</v>
      </c>
      <c r="I18" s="12" t="s">
        <v>157</v>
      </c>
      <c r="J18" s="87" t="s">
        <v>158</v>
      </c>
      <c r="K18" s="137"/>
      <c r="L18" s="102" t="s">
        <v>174</v>
      </c>
      <c r="M18" s="120" t="s">
        <v>120</v>
      </c>
    </row>
    <row r="19" spans="1:13" ht="43.5" x14ac:dyDescent="0.35">
      <c r="A19" s="118">
        <v>18</v>
      </c>
      <c r="B19" s="121" t="s">
        <v>175</v>
      </c>
      <c r="C19" s="7" t="s">
        <v>176</v>
      </c>
      <c r="D19" s="19" t="s">
        <v>177</v>
      </c>
      <c r="E19" s="2">
        <v>40256</v>
      </c>
      <c r="F19" s="3" t="s">
        <v>178</v>
      </c>
      <c r="G19" s="6" t="s">
        <v>113</v>
      </c>
      <c r="H19" s="7" t="s">
        <v>179</v>
      </c>
      <c r="I19" s="13" t="s">
        <v>180</v>
      </c>
      <c r="J19" s="87" t="s">
        <v>158</v>
      </c>
      <c r="K19" s="137" t="s">
        <v>112</v>
      </c>
      <c r="L19" s="102" t="s">
        <v>181</v>
      </c>
      <c r="M19" s="120" t="s">
        <v>182</v>
      </c>
    </row>
    <row r="20" spans="1:13" ht="102" customHeight="1" x14ac:dyDescent="0.35">
      <c r="A20" s="118">
        <v>19</v>
      </c>
      <c r="B20" s="101" t="s">
        <v>22</v>
      </c>
      <c r="C20" s="7" t="s">
        <v>24</v>
      </c>
      <c r="D20" s="44"/>
      <c r="E20" s="86"/>
      <c r="F20" s="3"/>
      <c r="G20" s="70"/>
      <c r="H20" s="3"/>
      <c r="I20" s="3"/>
      <c r="J20" s="87"/>
      <c r="K20" s="138" t="s">
        <v>183</v>
      </c>
      <c r="L20" s="8" t="s">
        <v>184</v>
      </c>
      <c r="M20" s="120" t="s">
        <v>185</v>
      </c>
    </row>
    <row r="21" spans="1:13" ht="46.5" customHeight="1" x14ac:dyDescent="0.35">
      <c r="A21" s="118">
        <v>20</v>
      </c>
      <c r="B21" s="123" t="s">
        <v>186</v>
      </c>
      <c r="C21" s="1" t="s">
        <v>187</v>
      </c>
      <c r="D21" s="19">
        <v>613.22</v>
      </c>
      <c r="E21" s="2">
        <v>42625</v>
      </c>
      <c r="F21" s="8" t="s">
        <v>155</v>
      </c>
      <c r="G21" s="6">
        <v>44451</v>
      </c>
      <c r="H21" s="3" t="s">
        <v>112</v>
      </c>
      <c r="I21" s="4" t="s">
        <v>188</v>
      </c>
      <c r="J21" s="87" t="s">
        <v>189</v>
      </c>
      <c r="K21" s="137"/>
      <c r="L21" s="102" t="s">
        <v>190</v>
      </c>
      <c r="M21" s="120" t="s">
        <v>120</v>
      </c>
    </row>
    <row r="22" spans="1:13" ht="79.5" customHeight="1" x14ac:dyDescent="0.35">
      <c r="A22" s="118">
        <v>21</v>
      </c>
      <c r="B22" s="101" t="s">
        <v>191</v>
      </c>
      <c r="C22" s="7" t="s">
        <v>192</v>
      </c>
      <c r="D22" s="19">
        <v>440</v>
      </c>
      <c r="E22" s="40">
        <v>37525</v>
      </c>
      <c r="F22" s="3"/>
      <c r="G22" s="46" t="s">
        <v>193</v>
      </c>
      <c r="H22" s="4" t="s">
        <v>112</v>
      </c>
      <c r="I22" s="4" t="s">
        <v>188</v>
      </c>
      <c r="J22" s="87" t="s">
        <v>189</v>
      </c>
      <c r="K22" s="138" t="s">
        <v>194</v>
      </c>
      <c r="L22" s="102" t="s">
        <v>195</v>
      </c>
      <c r="M22" s="120" t="s">
        <v>196</v>
      </c>
    </row>
    <row r="23" spans="1:13" ht="45" customHeight="1" x14ac:dyDescent="0.35">
      <c r="A23" s="118">
        <v>22</v>
      </c>
      <c r="B23" s="123" t="s">
        <v>197</v>
      </c>
      <c r="C23" s="1" t="s">
        <v>198</v>
      </c>
      <c r="D23" s="23">
        <v>7326.63</v>
      </c>
      <c r="E23" s="30">
        <v>44561</v>
      </c>
      <c r="F23" s="3" t="s">
        <v>110</v>
      </c>
      <c r="G23" s="2">
        <v>44926</v>
      </c>
      <c r="H23" s="5" t="s">
        <v>199</v>
      </c>
      <c r="I23" s="4" t="s">
        <v>188</v>
      </c>
      <c r="J23" s="87" t="s">
        <v>158</v>
      </c>
      <c r="K23" s="138" t="s">
        <v>200</v>
      </c>
      <c r="L23" s="71" t="s">
        <v>201</v>
      </c>
      <c r="M23" s="120" t="s">
        <v>202</v>
      </c>
    </row>
    <row r="24" spans="1:13" ht="29" x14ac:dyDescent="0.35">
      <c r="A24" s="118">
        <v>23</v>
      </c>
      <c r="B24" s="101" t="s">
        <v>203</v>
      </c>
      <c r="C24" s="1"/>
      <c r="D24" s="1"/>
      <c r="E24" s="1"/>
      <c r="F24" s="1"/>
      <c r="G24" s="1"/>
      <c r="H24" s="1"/>
      <c r="I24" s="1"/>
      <c r="J24" s="1"/>
      <c r="K24" s="139" t="s">
        <v>204</v>
      </c>
      <c r="L24" s="8" t="s">
        <v>205</v>
      </c>
      <c r="M24" s="120" t="s">
        <v>206</v>
      </c>
    </row>
    <row r="25" spans="1:13" ht="58" x14ac:dyDescent="0.35">
      <c r="A25" s="118">
        <v>24</v>
      </c>
      <c r="B25" s="123" t="s">
        <v>207</v>
      </c>
      <c r="C25" s="1" t="s">
        <v>208</v>
      </c>
      <c r="D25" s="29" t="s">
        <v>209</v>
      </c>
      <c r="E25" s="2">
        <v>38672</v>
      </c>
      <c r="F25" s="3" t="s">
        <v>110</v>
      </c>
      <c r="G25" s="32" t="s">
        <v>210</v>
      </c>
      <c r="H25" s="8" t="s">
        <v>211</v>
      </c>
      <c r="I25" s="8" t="s">
        <v>212</v>
      </c>
      <c r="J25" s="87" t="s">
        <v>165</v>
      </c>
      <c r="K25" s="137" t="s">
        <v>213</v>
      </c>
      <c r="L25" s="8" t="s">
        <v>214</v>
      </c>
      <c r="M25" s="120" t="s">
        <v>148</v>
      </c>
    </row>
    <row r="26" spans="1:13" ht="40.5" customHeight="1" x14ac:dyDescent="0.35">
      <c r="A26" s="118">
        <v>25</v>
      </c>
      <c r="B26" s="101" t="s">
        <v>215</v>
      </c>
      <c r="C26" s="7" t="s">
        <v>216</v>
      </c>
      <c r="D26" s="44">
        <v>180</v>
      </c>
      <c r="E26" s="7"/>
      <c r="F26" s="3" t="s">
        <v>110</v>
      </c>
      <c r="G26" s="2">
        <v>44711</v>
      </c>
      <c r="H26" s="1"/>
      <c r="I26" s="13" t="s">
        <v>180</v>
      </c>
      <c r="J26" s="87" t="s">
        <v>158</v>
      </c>
      <c r="K26" s="138" t="s">
        <v>217</v>
      </c>
      <c r="L26" s="8" t="s">
        <v>218</v>
      </c>
      <c r="M26" s="120" t="s">
        <v>120</v>
      </c>
    </row>
    <row r="27" spans="1:13" ht="43.5" x14ac:dyDescent="0.35">
      <c r="A27" s="118">
        <v>26</v>
      </c>
      <c r="B27" s="123" t="s">
        <v>219</v>
      </c>
      <c r="C27" s="1" t="s">
        <v>220</v>
      </c>
      <c r="D27" s="23">
        <v>586.79999999999995</v>
      </c>
      <c r="E27" s="1"/>
      <c r="F27" s="3" t="s">
        <v>110</v>
      </c>
      <c r="G27" s="1" t="s">
        <v>28</v>
      </c>
      <c r="H27" s="1"/>
      <c r="I27" s="4" t="s">
        <v>188</v>
      </c>
      <c r="J27" s="87" t="s">
        <v>158</v>
      </c>
      <c r="K27" s="137" t="s">
        <v>213</v>
      </c>
      <c r="L27" s="8" t="s">
        <v>221</v>
      </c>
      <c r="M27" s="120" t="s">
        <v>120</v>
      </c>
    </row>
    <row r="28" spans="1:13" ht="29" x14ac:dyDescent="0.35">
      <c r="A28" s="118">
        <v>27</v>
      </c>
      <c r="B28" s="123" t="s">
        <v>25</v>
      </c>
      <c r="C28" s="5" t="s">
        <v>27</v>
      </c>
      <c r="D28" s="19">
        <v>850</v>
      </c>
      <c r="E28" s="2">
        <v>43435</v>
      </c>
      <c r="F28" s="124" t="s">
        <v>178</v>
      </c>
      <c r="G28" s="6" t="s">
        <v>222</v>
      </c>
      <c r="H28" s="4" t="s">
        <v>112</v>
      </c>
      <c r="I28" s="4" t="s">
        <v>188</v>
      </c>
      <c r="J28" s="87" t="s">
        <v>189</v>
      </c>
      <c r="K28" s="140" t="s">
        <v>223</v>
      </c>
      <c r="L28" s="8" t="s">
        <v>224</v>
      </c>
      <c r="M28" s="120" t="s">
        <v>225</v>
      </c>
    </row>
    <row r="29" spans="1:13" ht="45" customHeight="1" x14ac:dyDescent="0.35">
      <c r="A29" s="118">
        <v>28</v>
      </c>
      <c r="B29" s="123" t="s">
        <v>226</v>
      </c>
      <c r="C29" s="1" t="s">
        <v>227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228</v>
      </c>
      <c r="I29" s="4" t="s">
        <v>188</v>
      </c>
      <c r="J29" s="87" t="s">
        <v>165</v>
      </c>
      <c r="K29" s="138" t="s">
        <v>194</v>
      </c>
      <c r="L29" s="8" t="s">
        <v>229</v>
      </c>
      <c r="M29" s="120" t="s">
        <v>225</v>
      </c>
    </row>
    <row r="30" spans="1:13" ht="48" customHeight="1" x14ac:dyDescent="0.35">
      <c r="A30" s="118">
        <v>29</v>
      </c>
      <c r="B30" s="123" t="s">
        <v>226</v>
      </c>
      <c r="C30" s="1" t="s">
        <v>230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228</v>
      </c>
      <c r="I30" s="4" t="s">
        <v>188</v>
      </c>
      <c r="J30" s="87" t="s">
        <v>158</v>
      </c>
      <c r="K30" s="138" t="s">
        <v>194</v>
      </c>
      <c r="L30" s="8" t="s">
        <v>229</v>
      </c>
      <c r="M30" s="120" t="s">
        <v>225</v>
      </c>
    </row>
    <row r="31" spans="1:13" ht="29" x14ac:dyDescent="0.35">
      <c r="A31" s="118">
        <v>30</v>
      </c>
      <c r="B31" s="125" t="s">
        <v>231</v>
      </c>
      <c r="C31" s="1" t="s">
        <v>232</v>
      </c>
      <c r="D31" s="23">
        <v>7653.36</v>
      </c>
      <c r="E31" s="30">
        <v>44593</v>
      </c>
      <c r="F31" s="3" t="s">
        <v>110</v>
      </c>
      <c r="G31" s="2">
        <v>44926</v>
      </c>
      <c r="H31" s="5" t="s">
        <v>199</v>
      </c>
      <c r="I31" s="4" t="s">
        <v>188</v>
      </c>
      <c r="J31" s="87" t="s">
        <v>158</v>
      </c>
      <c r="K31" s="138" t="s">
        <v>233</v>
      </c>
      <c r="L31" s="8" t="s">
        <v>205</v>
      </c>
      <c r="M31" s="120" t="s">
        <v>148</v>
      </c>
    </row>
    <row r="32" spans="1:13" ht="92.25" customHeight="1" x14ac:dyDescent="0.35">
      <c r="A32" s="118">
        <v>31</v>
      </c>
      <c r="B32" s="101" t="s">
        <v>234</v>
      </c>
      <c r="C32" s="20" t="s">
        <v>235</v>
      </c>
      <c r="D32" s="19">
        <v>2000</v>
      </c>
      <c r="E32" s="40">
        <v>43719</v>
      </c>
      <c r="F32" s="8" t="s">
        <v>155</v>
      </c>
      <c r="G32" s="6">
        <v>44450</v>
      </c>
      <c r="H32" s="4" t="s">
        <v>112</v>
      </c>
      <c r="I32" s="13" t="s">
        <v>236</v>
      </c>
      <c r="J32" s="87" t="s">
        <v>158</v>
      </c>
      <c r="K32" s="141" t="s">
        <v>237</v>
      </c>
      <c r="L32" s="8" t="s">
        <v>238</v>
      </c>
      <c r="M32" s="120" t="s">
        <v>120</v>
      </c>
    </row>
    <row r="33" spans="1:13" ht="43.5" x14ac:dyDescent="0.35">
      <c r="A33" s="118">
        <v>32</v>
      </c>
      <c r="B33" s="121" t="s">
        <v>239</v>
      </c>
      <c r="C33" s="7" t="s">
        <v>240</v>
      </c>
      <c r="D33" s="19" t="s">
        <v>241</v>
      </c>
      <c r="E33" s="2">
        <v>39287</v>
      </c>
      <c r="F33" s="3" t="s">
        <v>178</v>
      </c>
      <c r="G33" s="6" t="s">
        <v>78</v>
      </c>
      <c r="H33" s="4" t="s">
        <v>112</v>
      </c>
      <c r="I33" s="13" t="s">
        <v>180</v>
      </c>
      <c r="J33" s="87" t="s">
        <v>158</v>
      </c>
      <c r="K33" s="141" t="s">
        <v>112</v>
      </c>
      <c r="L33" s="8" t="s">
        <v>242</v>
      </c>
      <c r="M33" s="120" t="s">
        <v>120</v>
      </c>
    </row>
    <row r="34" spans="1:13" ht="60" customHeight="1" x14ac:dyDescent="0.35">
      <c r="A34" s="118">
        <v>33</v>
      </c>
      <c r="B34" s="101" t="s">
        <v>30</v>
      </c>
      <c r="C34" s="20" t="s">
        <v>32</v>
      </c>
      <c r="D34" s="19">
        <v>1600</v>
      </c>
      <c r="E34" s="40">
        <v>41988</v>
      </c>
      <c r="F34" s="3" t="s">
        <v>178</v>
      </c>
      <c r="G34" s="6">
        <v>44545</v>
      </c>
      <c r="H34" s="4" t="s">
        <v>112</v>
      </c>
      <c r="I34" s="14" t="s">
        <v>157</v>
      </c>
      <c r="J34" s="87" t="s">
        <v>243</v>
      </c>
      <c r="K34" s="122" t="s">
        <v>244</v>
      </c>
      <c r="L34" s="8" t="s">
        <v>245</v>
      </c>
      <c r="M34" s="120" t="s">
        <v>225</v>
      </c>
    </row>
    <row r="35" spans="1:13" ht="77.25" customHeight="1" x14ac:dyDescent="0.35">
      <c r="A35" s="118">
        <v>34</v>
      </c>
      <c r="B35" s="101" t="s">
        <v>33</v>
      </c>
      <c r="C35" s="7" t="s">
        <v>35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112</v>
      </c>
      <c r="I35" s="20" t="s">
        <v>164</v>
      </c>
      <c r="J35" s="126" t="s">
        <v>189</v>
      </c>
      <c r="K35" s="122" t="s">
        <v>246</v>
      </c>
      <c r="L35" s="8" t="s">
        <v>247</v>
      </c>
      <c r="M35" s="120" t="s">
        <v>225</v>
      </c>
    </row>
    <row r="36" spans="1:13" ht="63.75" customHeight="1" x14ac:dyDescent="0.35">
      <c r="A36" s="118">
        <v>35</v>
      </c>
      <c r="B36" s="101" t="s">
        <v>36</v>
      </c>
      <c r="C36" s="20" t="s">
        <v>38</v>
      </c>
      <c r="D36" s="19">
        <v>10500</v>
      </c>
      <c r="E36" s="40">
        <v>38855</v>
      </c>
      <c r="F36" s="124" t="s">
        <v>248</v>
      </c>
      <c r="G36" s="10">
        <v>44712</v>
      </c>
      <c r="H36" s="11" t="s">
        <v>249</v>
      </c>
      <c r="I36" s="4" t="s">
        <v>188</v>
      </c>
      <c r="J36" s="87" t="s">
        <v>189</v>
      </c>
      <c r="K36" s="122" t="s">
        <v>246</v>
      </c>
      <c r="L36" s="8" t="s">
        <v>250</v>
      </c>
      <c r="M36" s="120" t="s">
        <v>148</v>
      </c>
    </row>
    <row r="37" spans="1:13" ht="30.75" customHeight="1" x14ac:dyDescent="0.35">
      <c r="A37" s="118">
        <v>36</v>
      </c>
      <c r="B37" s="101" t="s">
        <v>39</v>
      </c>
      <c r="C37" s="7" t="s">
        <v>41</v>
      </c>
      <c r="D37" s="19">
        <v>1600</v>
      </c>
      <c r="E37" s="40">
        <v>39545</v>
      </c>
      <c r="F37" s="124" t="s">
        <v>178</v>
      </c>
      <c r="G37" s="6" t="s">
        <v>222</v>
      </c>
      <c r="H37" s="4" t="s">
        <v>112</v>
      </c>
      <c r="I37" s="4" t="s">
        <v>188</v>
      </c>
      <c r="J37" s="87" t="s">
        <v>251</v>
      </c>
      <c r="K37" s="119" t="s">
        <v>166</v>
      </c>
      <c r="L37" s="232" t="s">
        <v>112</v>
      </c>
      <c r="M37" s="233"/>
    </row>
    <row r="38" spans="1:13" ht="34.5" customHeight="1" x14ac:dyDescent="0.35">
      <c r="A38" s="118">
        <v>37</v>
      </c>
      <c r="B38" s="121" t="s">
        <v>252</v>
      </c>
      <c r="C38" s="1" t="s">
        <v>253</v>
      </c>
      <c r="D38" s="19">
        <v>783.2</v>
      </c>
      <c r="E38" s="2">
        <v>42157</v>
      </c>
      <c r="F38" s="3" t="s">
        <v>155</v>
      </c>
      <c r="G38" s="46" t="s">
        <v>113</v>
      </c>
      <c r="H38" s="7" t="s">
        <v>254</v>
      </c>
      <c r="I38" s="13" t="s">
        <v>180</v>
      </c>
      <c r="J38" s="87" t="s">
        <v>158</v>
      </c>
      <c r="K38" s="142" t="s">
        <v>237</v>
      </c>
      <c r="L38" s="8" t="s">
        <v>255</v>
      </c>
      <c r="M38" s="120" t="s">
        <v>120</v>
      </c>
    </row>
    <row r="39" spans="1:13" ht="43.5" x14ac:dyDescent="0.35">
      <c r="A39" s="118">
        <v>38</v>
      </c>
      <c r="B39" s="123" t="s">
        <v>256</v>
      </c>
      <c r="C39" s="1" t="s">
        <v>257</v>
      </c>
      <c r="D39" s="23">
        <v>11400</v>
      </c>
      <c r="E39" s="1"/>
      <c r="F39" s="3" t="s">
        <v>110</v>
      </c>
      <c r="G39" s="3" t="s">
        <v>28</v>
      </c>
      <c r="H39" s="1"/>
      <c r="I39" s="13" t="s">
        <v>180</v>
      </c>
      <c r="J39" s="87" t="s">
        <v>258</v>
      </c>
      <c r="K39" s="142" t="s">
        <v>237</v>
      </c>
      <c r="L39" s="232" t="s">
        <v>259</v>
      </c>
      <c r="M39" s="233"/>
    </row>
    <row r="40" spans="1:13" ht="80.25" customHeight="1" x14ac:dyDescent="0.35">
      <c r="A40" s="118">
        <v>39</v>
      </c>
      <c r="B40" s="123" t="s">
        <v>260</v>
      </c>
      <c r="C40" s="1" t="s">
        <v>261</v>
      </c>
      <c r="D40" s="29" t="s">
        <v>241</v>
      </c>
      <c r="E40" s="2">
        <v>38579</v>
      </c>
      <c r="F40" s="3" t="s">
        <v>110</v>
      </c>
      <c r="G40" s="6">
        <v>44423</v>
      </c>
      <c r="H40" s="4" t="s">
        <v>112</v>
      </c>
      <c r="I40" s="4" t="s">
        <v>188</v>
      </c>
      <c r="J40" s="87" t="s">
        <v>158</v>
      </c>
      <c r="K40" s="142" t="s">
        <v>112</v>
      </c>
      <c r="L40" s="8" t="s">
        <v>262</v>
      </c>
      <c r="M40" s="120" t="s">
        <v>182</v>
      </c>
    </row>
    <row r="41" spans="1:13" ht="60.75" customHeight="1" thickBot="1" x14ac:dyDescent="0.4">
      <c r="A41" s="127">
        <v>40</v>
      </c>
      <c r="B41" s="128" t="s">
        <v>139</v>
      </c>
      <c r="C41" s="129" t="s">
        <v>263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264</v>
      </c>
      <c r="L41" s="135" t="s">
        <v>265</v>
      </c>
      <c r="M41" s="136" t="s">
        <v>148</v>
      </c>
    </row>
    <row r="42" spans="1:13" ht="58" x14ac:dyDescent="0.35">
      <c r="A42" s="108">
        <v>41</v>
      </c>
      <c r="B42" s="109" t="s">
        <v>107</v>
      </c>
      <c r="C42" s="144" t="s">
        <v>266</v>
      </c>
      <c r="D42" s="110" t="s">
        <v>267</v>
      </c>
      <c r="E42" s="111">
        <v>44682</v>
      </c>
      <c r="F42" s="112" t="s">
        <v>110</v>
      </c>
      <c r="G42" s="113" t="s">
        <v>111</v>
      </c>
      <c r="H42" s="112" t="s">
        <v>112</v>
      </c>
      <c r="I42" s="112" t="s">
        <v>113</v>
      </c>
      <c r="J42" s="114" t="s">
        <v>114</v>
      </c>
      <c r="K42" s="115" t="s">
        <v>115</v>
      </c>
      <c r="L42" s="116" t="s">
        <v>116</v>
      </c>
      <c r="M42" s="117" t="s">
        <v>117</v>
      </c>
    </row>
  </sheetData>
  <autoFilter ref="A1:M42" xr:uid="{00000000-0009-0000-0000-000003000000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0</v>
      </c>
      <c r="B1" s="15" t="s">
        <v>1</v>
      </c>
      <c r="C1" s="9" t="s">
        <v>3</v>
      </c>
      <c r="D1" s="9" t="s">
        <v>100</v>
      </c>
      <c r="E1" s="9" t="s">
        <v>6</v>
      </c>
      <c r="F1" s="9" t="s">
        <v>101</v>
      </c>
      <c r="G1" s="9" t="s">
        <v>7</v>
      </c>
      <c r="H1" s="9" t="s">
        <v>102</v>
      </c>
      <c r="I1" s="9" t="s">
        <v>103</v>
      </c>
      <c r="J1" s="9" t="s">
        <v>104</v>
      </c>
      <c r="K1" s="27" t="s">
        <v>105</v>
      </c>
      <c r="L1" s="69" t="s">
        <v>106</v>
      </c>
      <c r="M1" s="69" t="s">
        <v>10</v>
      </c>
    </row>
    <row r="2" spans="1:13" ht="29" x14ac:dyDescent="0.35">
      <c r="A2" s="45">
        <v>1</v>
      </c>
      <c r="B2" s="48" t="s">
        <v>25</v>
      </c>
      <c r="C2" s="33" t="s">
        <v>27</v>
      </c>
      <c r="D2" s="49">
        <v>850</v>
      </c>
      <c r="E2" s="28">
        <v>43435</v>
      </c>
      <c r="F2" s="50" t="s">
        <v>178</v>
      </c>
      <c r="G2" s="53" t="s">
        <v>222</v>
      </c>
      <c r="H2" s="35" t="s">
        <v>112</v>
      </c>
      <c r="I2" s="35" t="s">
        <v>188</v>
      </c>
      <c r="J2" s="57" t="s">
        <v>189</v>
      </c>
      <c r="K2" s="60" t="s">
        <v>268</v>
      </c>
      <c r="L2" s="8" t="s">
        <v>269</v>
      </c>
      <c r="M2" s="4" t="s">
        <v>225</v>
      </c>
    </row>
    <row r="3" spans="1:13" ht="45.75" customHeight="1" x14ac:dyDescent="0.35">
      <c r="A3" s="41">
        <v>2</v>
      </c>
      <c r="B3" s="39" t="s">
        <v>191</v>
      </c>
      <c r="C3" s="7" t="s">
        <v>192</v>
      </c>
      <c r="D3" s="19">
        <v>440</v>
      </c>
      <c r="E3" s="40">
        <v>37525</v>
      </c>
      <c r="F3" s="3"/>
      <c r="G3" s="46" t="s">
        <v>193</v>
      </c>
      <c r="H3" s="4" t="s">
        <v>112</v>
      </c>
      <c r="I3" s="4" t="s">
        <v>188</v>
      </c>
      <c r="J3" s="26" t="s">
        <v>189</v>
      </c>
      <c r="K3" s="61" t="s">
        <v>270</v>
      </c>
      <c r="L3" s="8" t="s">
        <v>271</v>
      </c>
      <c r="M3" s="4" t="s">
        <v>182</v>
      </c>
    </row>
    <row r="4" spans="1:13" ht="40.5" customHeight="1" x14ac:dyDescent="0.35">
      <c r="A4" s="41">
        <v>3</v>
      </c>
      <c r="B4" s="39" t="s">
        <v>215</v>
      </c>
      <c r="C4" s="7" t="s">
        <v>216</v>
      </c>
      <c r="D4" s="44">
        <v>180</v>
      </c>
      <c r="E4" s="7"/>
      <c r="F4" s="3" t="s">
        <v>110</v>
      </c>
      <c r="G4" s="2">
        <v>44711</v>
      </c>
      <c r="H4" s="54"/>
      <c r="I4" s="13" t="s">
        <v>180</v>
      </c>
      <c r="J4" s="26" t="s">
        <v>158</v>
      </c>
      <c r="K4" s="62" t="s">
        <v>217</v>
      </c>
      <c r="L4" s="8" t="s">
        <v>218</v>
      </c>
      <c r="M4" s="4" t="s">
        <v>120</v>
      </c>
    </row>
    <row r="5" spans="1:13" ht="30.75" customHeight="1" x14ac:dyDescent="0.35">
      <c r="A5" s="38">
        <v>4</v>
      </c>
      <c r="B5" s="16" t="s">
        <v>197</v>
      </c>
      <c r="C5" s="1" t="s">
        <v>198</v>
      </c>
      <c r="D5" s="23">
        <v>7326.63</v>
      </c>
      <c r="E5" s="30">
        <v>44561</v>
      </c>
      <c r="F5" s="3" t="s">
        <v>110</v>
      </c>
      <c r="G5" s="2">
        <v>44926</v>
      </c>
      <c r="H5" s="55" t="s">
        <v>199</v>
      </c>
      <c r="I5" s="4" t="s">
        <v>188</v>
      </c>
      <c r="J5" s="26" t="s">
        <v>158</v>
      </c>
      <c r="K5" s="61" t="s">
        <v>200</v>
      </c>
      <c r="L5" s="71" t="s">
        <v>272</v>
      </c>
      <c r="M5" s="4" t="s">
        <v>202</v>
      </c>
    </row>
    <row r="6" spans="1:13" ht="45" customHeight="1" thickBot="1" x14ac:dyDescent="0.4">
      <c r="A6" s="38">
        <v>5</v>
      </c>
      <c r="B6" s="16" t="s">
        <v>226</v>
      </c>
      <c r="C6" s="1" t="s">
        <v>227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228</v>
      </c>
      <c r="I6" s="4" t="s">
        <v>188</v>
      </c>
      <c r="J6" s="26" t="s">
        <v>165</v>
      </c>
      <c r="K6" s="61" t="s">
        <v>273</v>
      </c>
      <c r="L6" s="8" t="s">
        <v>229</v>
      </c>
      <c r="M6" s="4" t="s">
        <v>225</v>
      </c>
    </row>
    <row r="7" spans="1:13" ht="48" customHeight="1" x14ac:dyDescent="0.35">
      <c r="A7" s="45">
        <v>6</v>
      </c>
      <c r="B7" s="16" t="s">
        <v>226</v>
      </c>
      <c r="C7" s="1" t="s">
        <v>230</v>
      </c>
      <c r="D7" s="19">
        <v>2000</v>
      </c>
      <c r="E7" s="2">
        <v>42073</v>
      </c>
      <c r="F7" s="2">
        <v>42780</v>
      </c>
      <c r="G7" s="6">
        <v>44265</v>
      </c>
      <c r="H7" s="11" t="s">
        <v>228</v>
      </c>
      <c r="I7" s="4" t="s">
        <v>188</v>
      </c>
      <c r="J7" s="26" t="s">
        <v>158</v>
      </c>
      <c r="K7" s="61" t="s">
        <v>273</v>
      </c>
      <c r="L7" s="8" t="s">
        <v>229</v>
      </c>
      <c r="M7" s="4" t="s">
        <v>225</v>
      </c>
    </row>
    <row r="8" spans="1:13" ht="29" x14ac:dyDescent="0.35">
      <c r="A8" s="41">
        <v>7</v>
      </c>
      <c r="B8" s="58" t="s">
        <v>231</v>
      </c>
      <c r="C8" s="1" t="s">
        <v>232</v>
      </c>
      <c r="D8" s="23">
        <v>7653.36</v>
      </c>
      <c r="E8" s="30">
        <v>44593</v>
      </c>
      <c r="F8" s="3" t="s">
        <v>110</v>
      </c>
      <c r="G8" s="2">
        <v>44926</v>
      </c>
      <c r="H8" s="5" t="s">
        <v>199</v>
      </c>
      <c r="I8" s="4" t="s">
        <v>188</v>
      </c>
      <c r="J8" s="26" t="s">
        <v>158</v>
      </c>
      <c r="K8" s="63" t="s">
        <v>273</v>
      </c>
      <c r="L8" s="8" t="s">
        <v>274</v>
      </c>
      <c r="M8" s="4" t="s">
        <v>148</v>
      </c>
    </row>
    <row r="9" spans="1:13" ht="60" customHeight="1" x14ac:dyDescent="0.35">
      <c r="A9" s="41">
        <v>8</v>
      </c>
      <c r="B9" s="39" t="s">
        <v>30</v>
      </c>
      <c r="C9" s="20" t="s">
        <v>32</v>
      </c>
      <c r="D9" s="19">
        <v>1600</v>
      </c>
      <c r="E9" s="40">
        <v>41988</v>
      </c>
      <c r="F9" s="3" t="s">
        <v>178</v>
      </c>
      <c r="G9" s="6">
        <v>44545</v>
      </c>
      <c r="H9" s="4" t="s">
        <v>112</v>
      </c>
      <c r="I9" s="14" t="s">
        <v>157</v>
      </c>
      <c r="J9" s="26" t="s">
        <v>243</v>
      </c>
      <c r="K9" s="61" t="s">
        <v>273</v>
      </c>
      <c r="L9" s="8" t="s">
        <v>245</v>
      </c>
      <c r="M9" s="4" t="s">
        <v>225</v>
      </c>
    </row>
    <row r="10" spans="1:13" ht="46.5" customHeight="1" x14ac:dyDescent="0.35">
      <c r="A10" s="38">
        <v>9</v>
      </c>
      <c r="B10" s="16" t="s">
        <v>186</v>
      </c>
      <c r="C10" s="1" t="s">
        <v>187</v>
      </c>
      <c r="D10" s="19">
        <v>613.22</v>
      </c>
      <c r="E10" s="2">
        <v>42625</v>
      </c>
      <c r="F10" s="8" t="s">
        <v>155</v>
      </c>
      <c r="G10" s="6">
        <v>44451</v>
      </c>
      <c r="H10" s="3" t="s">
        <v>112</v>
      </c>
      <c r="I10" s="4" t="s">
        <v>188</v>
      </c>
      <c r="J10" s="26" t="s">
        <v>189</v>
      </c>
      <c r="K10" s="63"/>
      <c r="L10" s="8" t="s">
        <v>275</v>
      </c>
      <c r="M10" s="4" t="s">
        <v>120</v>
      </c>
    </row>
    <row r="11" spans="1:13" ht="58.5" thickBot="1" x14ac:dyDescent="0.4">
      <c r="A11" s="38">
        <v>10</v>
      </c>
      <c r="B11" s="16" t="s">
        <v>207</v>
      </c>
      <c r="C11" s="1" t="s">
        <v>208</v>
      </c>
      <c r="D11" s="29" t="s">
        <v>209</v>
      </c>
      <c r="E11" s="2">
        <v>38672</v>
      </c>
      <c r="F11" s="3" t="s">
        <v>110</v>
      </c>
      <c r="G11" s="32" t="s">
        <v>210</v>
      </c>
      <c r="H11" s="8" t="s">
        <v>211</v>
      </c>
      <c r="I11" s="8" t="s">
        <v>212</v>
      </c>
      <c r="J11" s="26" t="s">
        <v>165</v>
      </c>
      <c r="K11" s="63" t="s">
        <v>213</v>
      </c>
      <c r="L11" s="8" t="s">
        <v>214</v>
      </c>
      <c r="M11" s="4" t="s">
        <v>148</v>
      </c>
    </row>
    <row r="12" spans="1:13" ht="58" x14ac:dyDescent="0.35">
      <c r="A12" s="45">
        <v>11</v>
      </c>
      <c r="B12" s="16" t="s">
        <v>219</v>
      </c>
      <c r="C12" s="1" t="s">
        <v>220</v>
      </c>
      <c r="D12" s="23">
        <v>586.79999999999995</v>
      </c>
      <c r="E12" s="1"/>
      <c r="F12" s="3" t="s">
        <v>110</v>
      </c>
      <c r="G12" s="1" t="s">
        <v>28</v>
      </c>
      <c r="H12" s="1"/>
      <c r="I12" s="4" t="s">
        <v>188</v>
      </c>
      <c r="J12" s="26" t="s">
        <v>158</v>
      </c>
      <c r="K12" s="61" t="s">
        <v>213</v>
      </c>
      <c r="L12" s="8" t="s">
        <v>276</v>
      </c>
      <c r="M12" s="4" t="s">
        <v>120</v>
      </c>
    </row>
    <row r="13" spans="1:13" ht="45" customHeight="1" x14ac:dyDescent="0.35">
      <c r="A13" s="41">
        <v>12</v>
      </c>
      <c r="B13" s="39" t="s">
        <v>172</v>
      </c>
      <c r="C13" s="7" t="s">
        <v>173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112</v>
      </c>
      <c r="I13" s="12" t="s">
        <v>157</v>
      </c>
      <c r="J13" s="26" t="s">
        <v>158</v>
      </c>
      <c r="K13" s="61"/>
      <c r="L13" s="8" t="s">
        <v>255</v>
      </c>
      <c r="M13" s="4" t="s">
        <v>120</v>
      </c>
    </row>
    <row r="14" spans="1:13" ht="92.25" customHeight="1" x14ac:dyDescent="0.35">
      <c r="A14" s="41">
        <v>13</v>
      </c>
      <c r="B14" s="39" t="s">
        <v>234</v>
      </c>
      <c r="C14" s="20" t="s">
        <v>235</v>
      </c>
      <c r="D14" s="19">
        <v>2000</v>
      </c>
      <c r="E14" s="40">
        <v>43719</v>
      </c>
      <c r="F14" s="8" t="s">
        <v>155</v>
      </c>
      <c r="G14" s="6">
        <v>44450</v>
      </c>
      <c r="H14" s="4" t="s">
        <v>112</v>
      </c>
      <c r="I14" s="13" t="s">
        <v>236</v>
      </c>
      <c r="J14" s="26" t="s">
        <v>158</v>
      </c>
      <c r="K14" s="63" t="s">
        <v>213</v>
      </c>
      <c r="L14" s="8" t="s">
        <v>255</v>
      </c>
      <c r="M14" s="4" t="s">
        <v>120</v>
      </c>
    </row>
    <row r="15" spans="1:13" ht="43.5" x14ac:dyDescent="0.35">
      <c r="A15" s="38">
        <v>14</v>
      </c>
      <c r="B15" s="16" t="s">
        <v>256</v>
      </c>
      <c r="C15" s="1" t="s">
        <v>257</v>
      </c>
      <c r="D15" s="23">
        <v>11400</v>
      </c>
      <c r="E15" s="1"/>
      <c r="F15" s="3" t="s">
        <v>110</v>
      </c>
      <c r="G15" s="3" t="s">
        <v>28</v>
      </c>
      <c r="H15" s="1"/>
      <c r="I15" s="13" t="s">
        <v>180</v>
      </c>
      <c r="J15" s="26" t="s">
        <v>258</v>
      </c>
      <c r="K15" s="63" t="s">
        <v>237</v>
      </c>
      <c r="L15" s="235" t="s">
        <v>259</v>
      </c>
      <c r="M15" s="236"/>
    </row>
    <row r="16" spans="1:13" ht="44" thickBot="1" x14ac:dyDescent="0.4">
      <c r="A16" s="38">
        <v>15</v>
      </c>
      <c r="B16" s="17" t="s">
        <v>175</v>
      </c>
      <c r="C16" s="7" t="s">
        <v>176</v>
      </c>
      <c r="D16" s="19" t="s">
        <v>177</v>
      </c>
      <c r="E16" s="2">
        <v>40256</v>
      </c>
      <c r="F16" s="3" t="s">
        <v>178</v>
      </c>
      <c r="G16" s="6" t="s">
        <v>113</v>
      </c>
      <c r="H16" s="7" t="s">
        <v>179</v>
      </c>
      <c r="I16" s="13" t="s">
        <v>180</v>
      </c>
      <c r="J16" s="26" t="s">
        <v>158</v>
      </c>
      <c r="K16" s="64" t="s">
        <v>112</v>
      </c>
      <c r="L16" s="8" t="s">
        <v>277</v>
      </c>
      <c r="M16" s="4" t="s">
        <v>182</v>
      </c>
    </row>
    <row r="17" spans="1:13" ht="43.5" x14ac:dyDescent="0.35">
      <c r="A17" s="45">
        <v>16</v>
      </c>
      <c r="B17" s="17" t="s">
        <v>239</v>
      </c>
      <c r="C17" s="7" t="s">
        <v>240</v>
      </c>
      <c r="D17" s="19" t="s">
        <v>241</v>
      </c>
      <c r="E17" s="2">
        <v>39287</v>
      </c>
      <c r="F17" s="3" t="s">
        <v>178</v>
      </c>
      <c r="G17" s="6" t="s">
        <v>78</v>
      </c>
      <c r="H17" s="4" t="s">
        <v>112</v>
      </c>
      <c r="I17" s="13" t="s">
        <v>180</v>
      </c>
      <c r="J17" s="26" t="s">
        <v>158</v>
      </c>
      <c r="K17" s="65" t="s">
        <v>112</v>
      </c>
      <c r="L17" s="8" t="s">
        <v>255</v>
      </c>
      <c r="M17" s="4"/>
    </row>
    <row r="18" spans="1:13" ht="34.5" customHeight="1" x14ac:dyDescent="0.35">
      <c r="A18" s="41">
        <v>17</v>
      </c>
      <c r="B18" s="17" t="s">
        <v>252</v>
      </c>
      <c r="C18" s="1" t="s">
        <v>253</v>
      </c>
      <c r="D18" s="19">
        <v>783.2</v>
      </c>
      <c r="E18" s="2">
        <v>42157</v>
      </c>
      <c r="F18" s="3" t="s">
        <v>155</v>
      </c>
      <c r="G18" s="46" t="s">
        <v>113</v>
      </c>
      <c r="H18" s="7" t="s">
        <v>254</v>
      </c>
      <c r="I18" s="13" t="s">
        <v>180</v>
      </c>
      <c r="J18" s="26" t="s">
        <v>158</v>
      </c>
      <c r="K18" s="64" t="s">
        <v>112</v>
      </c>
      <c r="L18" s="8" t="s">
        <v>255</v>
      </c>
      <c r="M18" s="4" t="s">
        <v>120</v>
      </c>
    </row>
    <row r="19" spans="1:13" ht="80.25" customHeight="1" x14ac:dyDescent="0.35">
      <c r="A19" s="41">
        <v>18</v>
      </c>
      <c r="B19" s="16" t="s">
        <v>260</v>
      </c>
      <c r="C19" s="1" t="s">
        <v>261</v>
      </c>
      <c r="D19" s="29" t="s">
        <v>241</v>
      </c>
      <c r="E19" s="2">
        <v>38579</v>
      </c>
      <c r="F19" s="3" t="s">
        <v>110</v>
      </c>
      <c r="G19" s="6">
        <v>44423</v>
      </c>
      <c r="H19" s="4" t="s">
        <v>112</v>
      </c>
      <c r="I19" s="4" t="s">
        <v>188</v>
      </c>
      <c r="J19" s="26" t="s">
        <v>158</v>
      </c>
      <c r="K19" s="64" t="s">
        <v>112</v>
      </c>
      <c r="L19" s="8" t="s">
        <v>262</v>
      </c>
      <c r="M19" s="4" t="s">
        <v>182</v>
      </c>
    </row>
    <row r="20" spans="1:13" ht="77.25" customHeight="1" x14ac:dyDescent="0.35">
      <c r="A20" s="38">
        <v>19</v>
      </c>
      <c r="B20" s="42" t="s">
        <v>33</v>
      </c>
      <c r="C20" s="34" t="s">
        <v>35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112</v>
      </c>
      <c r="I20" s="56" t="s">
        <v>164</v>
      </c>
      <c r="J20" s="37" t="s">
        <v>189</v>
      </c>
      <c r="K20" s="66" t="s">
        <v>246</v>
      </c>
      <c r="L20" s="8" t="s">
        <v>247</v>
      </c>
      <c r="M20" s="4" t="s">
        <v>225</v>
      </c>
    </row>
    <row r="21" spans="1:13" ht="63.75" customHeight="1" thickBot="1" x14ac:dyDescent="0.4">
      <c r="A21" s="38">
        <v>20</v>
      </c>
      <c r="B21" s="39" t="s">
        <v>36</v>
      </c>
      <c r="C21" s="20" t="s">
        <v>38</v>
      </c>
      <c r="D21" s="19">
        <v>10500</v>
      </c>
      <c r="E21" s="40">
        <v>38855</v>
      </c>
      <c r="F21" s="51" t="s">
        <v>248</v>
      </c>
      <c r="G21" s="10">
        <v>44712</v>
      </c>
      <c r="H21" s="11" t="s">
        <v>249</v>
      </c>
      <c r="I21" s="4" t="s">
        <v>188</v>
      </c>
      <c r="J21" s="26" t="s">
        <v>189</v>
      </c>
      <c r="K21" s="66" t="s">
        <v>246</v>
      </c>
      <c r="L21" s="8" t="s">
        <v>250</v>
      </c>
      <c r="M21" s="4" t="s">
        <v>148</v>
      </c>
    </row>
    <row r="22" spans="1:13" ht="355.5" customHeight="1" x14ac:dyDescent="0.35">
      <c r="A22" s="45">
        <v>21</v>
      </c>
      <c r="B22" s="16" t="s">
        <v>152</v>
      </c>
      <c r="C22" s="5" t="s">
        <v>153</v>
      </c>
      <c r="D22" s="24" t="s">
        <v>154</v>
      </c>
      <c r="E22" s="2">
        <v>44115</v>
      </c>
      <c r="F22" s="52" t="s">
        <v>155</v>
      </c>
      <c r="G22" s="6">
        <v>44480</v>
      </c>
      <c r="H22" s="7" t="s">
        <v>156</v>
      </c>
      <c r="I22" s="14" t="s">
        <v>157</v>
      </c>
      <c r="J22" s="26" t="s">
        <v>158</v>
      </c>
      <c r="K22" s="67" t="s">
        <v>278</v>
      </c>
      <c r="L22" s="8" t="s">
        <v>279</v>
      </c>
      <c r="M22" s="4" t="s">
        <v>120</v>
      </c>
    </row>
    <row r="23" spans="1:13" ht="30.75" customHeight="1" x14ac:dyDescent="0.35">
      <c r="A23" s="41">
        <v>22</v>
      </c>
      <c r="B23" s="39" t="s">
        <v>39</v>
      </c>
      <c r="C23" s="7" t="s">
        <v>41</v>
      </c>
      <c r="D23" s="19">
        <v>1600</v>
      </c>
      <c r="E23" s="40">
        <v>39545</v>
      </c>
      <c r="F23" s="51" t="s">
        <v>178</v>
      </c>
      <c r="G23" s="6" t="s">
        <v>222</v>
      </c>
      <c r="H23" s="4" t="s">
        <v>112</v>
      </c>
      <c r="I23" s="4" t="s">
        <v>188</v>
      </c>
      <c r="J23" s="26" t="s">
        <v>251</v>
      </c>
      <c r="K23" s="67" t="s">
        <v>166</v>
      </c>
      <c r="L23" s="235" t="s">
        <v>112</v>
      </c>
      <c r="M23" s="236"/>
    </row>
    <row r="24" spans="1:13" ht="67.5" customHeight="1" thickBot="1" x14ac:dyDescent="0.4">
      <c r="A24" s="41">
        <v>23</v>
      </c>
      <c r="B24" s="39" t="s">
        <v>161</v>
      </c>
      <c r="C24" s="20" t="s">
        <v>162</v>
      </c>
      <c r="D24" s="24" t="s">
        <v>163</v>
      </c>
      <c r="E24" s="40">
        <v>39105</v>
      </c>
      <c r="F24" s="22" t="s">
        <v>155</v>
      </c>
      <c r="G24" s="6">
        <v>44219</v>
      </c>
      <c r="H24" s="4" t="s">
        <v>112</v>
      </c>
      <c r="I24" s="5" t="s">
        <v>164</v>
      </c>
      <c r="J24" s="26" t="s">
        <v>165</v>
      </c>
      <c r="K24" s="68" t="s">
        <v>166</v>
      </c>
      <c r="L24" s="8" t="s">
        <v>167</v>
      </c>
      <c r="M24" s="4" t="s">
        <v>120</v>
      </c>
    </row>
    <row r="25" spans="1:13" ht="43.5" customHeight="1" x14ac:dyDescent="0.35">
      <c r="A25" s="38">
        <v>24</v>
      </c>
      <c r="B25" s="42" t="s">
        <v>168</v>
      </c>
      <c r="C25" s="34" t="s">
        <v>169</v>
      </c>
      <c r="D25" s="31">
        <v>699.41</v>
      </c>
      <c r="E25" s="43">
        <v>41789</v>
      </c>
      <c r="F25" s="22" t="s">
        <v>155</v>
      </c>
      <c r="G25" s="47">
        <v>44346</v>
      </c>
      <c r="H25" s="34" t="s">
        <v>170</v>
      </c>
      <c r="I25" s="36" t="s">
        <v>171</v>
      </c>
      <c r="J25" s="26" t="s">
        <v>165</v>
      </c>
      <c r="K25" s="67" t="s">
        <v>166</v>
      </c>
      <c r="L25" s="8" t="s">
        <v>167</v>
      </c>
      <c r="M25" s="4" t="s">
        <v>120</v>
      </c>
    </row>
    <row r="26" spans="1:13" ht="36.75" customHeight="1" x14ac:dyDescent="0.35">
      <c r="A26" s="38">
        <v>25</v>
      </c>
      <c r="B26" s="42" t="s">
        <v>107</v>
      </c>
      <c r="C26" s="34" t="s">
        <v>280</v>
      </c>
      <c r="D26" s="72">
        <v>133765</v>
      </c>
      <c r="E26" s="73">
        <v>44496</v>
      </c>
      <c r="F26" s="22" t="s">
        <v>110</v>
      </c>
      <c r="G26" s="74" t="s">
        <v>111</v>
      </c>
      <c r="H26" s="22" t="s">
        <v>112</v>
      </c>
      <c r="I26" s="22" t="s">
        <v>113</v>
      </c>
      <c r="J26" s="75" t="s">
        <v>114</v>
      </c>
      <c r="K26" s="76" t="s">
        <v>115</v>
      </c>
      <c r="L26" s="52" t="s">
        <v>281</v>
      </c>
      <c r="M26" s="25" t="s">
        <v>117</v>
      </c>
    </row>
    <row r="27" spans="1:13" ht="102" customHeight="1" x14ac:dyDescent="0.35">
      <c r="A27" s="38">
        <v>26</v>
      </c>
      <c r="B27" s="85" t="s">
        <v>22</v>
      </c>
      <c r="C27" s="7" t="s">
        <v>24</v>
      </c>
      <c r="D27" s="44"/>
      <c r="E27" s="86"/>
      <c r="F27" s="3"/>
      <c r="G27" s="70"/>
      <c r="H27" s="3"/>
      <c r="I27" s="3"/>
      <c r="J27" s="87"/>
      <c r="K27" s="67" t="s">
        <v>278</v>
      </c>
      <c r="L27" s="8" t="s">
        <v>282</v>
      </c>
      <c r="M27" s="4" t="s">
        <v>185</v>
      </c>
    </row>
    <row r="28" spans="1:13" ht="70.5" customHeight="1" x14ac:dyDescent="0.35">
      <c r="A28" s="38">
        <v>27</v>
      </c>
      <c r="B28" s="85" t="s">
        <v>118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119</v>
      </c>
      <c r="M28" s="4" t="s">
        <v>120</v>
      </c>
    </row>
    <row r="29" spans="1:13" ht="57.75" customHeight="1" x14ac:dyDescent="0.35">
      <c r="A29" s="38">
        <v>28</v>
      </c>
      <c r="B29" s="85" t="s">
        <v>121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122</v>
      </c>
      <c r="M29" s="4" t="s">
        <v>123</v>
      </c>
    </row>
    <row r="30" spans="1:13" ht="48.65" customHeight="1" thickBot="1" x14ac:dyDescent="0.4">
      <c r="A30" s="38">
        <v>29</v>
      </c>
      <c r="B30" s="77" t="s">
        <v>124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125</v>
      </c>
      <c r="M30" s="4" t="s">
        <v>123</v>
      </c>
    </row>
    <row r="31" spans="1:13" ht="60.75" customHeight="1" thickBot="1" x14ac:dyDescent="0.4">
      <c r="A31" s="38">
        <v>30</v>
      </c>
      <c r="B31" s="77" t="s">
        <v>146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283</v>
      </c>
      <c r="M31" s="84" t="s">
        <v>148</v>
      </c>
    </row>
    <row r="32" spans="1:13" ht="60.75" customHeight="1" thickBot="1" x14ac:dyDescent="0.4">
      <c r="A32" s="38">
        <v>31</v>
      </c>
      <c r="B32" s="77" t="s">
        <v>126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284</v>
      </c>
      <c r="M32" s="84" t="s">
        <v>128</v>
      </c>
    </row>
    <row r="33" spans="1:13" ht="60.75" customHeight="1" thickBot="1" x14ac:dyDescent="0.4">
      <c r="A33" s="38">
        <v>31</v>
      </c>
      <c r="B33" s="89" t="s">
        <v>129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285</v>
      </c>
      <c r="M33" s="84" t="s">
        <v>286</v>
      </c>
    </row>
    <row r="34" spans="1:13" ht="60.75" customHeight="1" thickBot="1" x14ac:dyDescent="0.4">
      <c r="A34" s="38">
        <v>32</v>
      </c>
      <c r="B34" s="89" t="s">
        <v>139</v>
      </c>
      <c r="C34" s="90" t="s">
        <v>263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265</v>
      </c>
      <c r="M34" s="84" t="s">
        <v>148</v>
      </c>
    </row>
    <row r="35" spans="1:13" ht="60.75" customHeight="1" thickBot="1" x14ac:dyDescent="0.4">
      <c r="A35" s="38">
        <v>33</v>
      </c>
      <c r="B35" s="89" t="s">
        <v>139</v>
      </c>
      <c r="C35" s="90" t="s">
        <v>140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141</v>
      </c>
      <c r="M35" s="84" t="s">
        <v>142</v>
      </c>
    </row>
    <row r="36" spans="1:13" ht="60.75" customHeight="1" thickBot="1" x14ac:dyDescent="0.4">
      <c r="A36" s="38">
        <v>34</v>
      </c>
      <c r="B36" s="237" t="s">
        <v>149</v>
      </c>
      <c r="C36" s="238"/>
      <c r="D36" s="79"/>
      <c r="E36" s="80"/>
      <c r="F36" s="81"/>
      <c r="G36" s="82"/>
      <c r="H36" s="81"/>
      <c r="I36" s="81"/>
      <c r="J36" s="83"/>
      <c r="K36" s="68"/>
      <c r="L36" s="88" t="s">
        <v>150</v>
      </c>
      <c r="M36" s="84" t="s">
        <v>151</v>
      </c>
    </row>
    <row r="37" spans="1:13" ht="60.75" customHeight="1" x14ac:dyDescent="0.35">
      <c r="A37" s="91">
        <v>35</v>
      </c>
      <c r="B37" s="92" t="s">
        <v>143</v>
      </c>
      <c r="C37" s="93" t="s">
        <v>20</v>
      </c>
      <c r="D37" s="94"/>
      <c r="E37" s="95"/>
      <c r="F37" s="96"/>
      <c r="G37" s="97"/>
      <c r="H37" s="96"/>
      <c r="I37" s="96"/>
      <c r="J37" s="98"/>
      <c r="K37" s="76"/>
      <c r="L37" s="99" t="s">
        <v>287</v>
      </c>
      <c r="M37" s="100" t="s">
        <v>120</v>
      </c>
    </row>
    <row r="38" spans="1:13" ht="29" x14ac:dyDescent="0.35">
      <c r="A38" s="4">
        <v>36</v>
      </c>
      <c r="B38" s="101" t="s">
        <v>203</v>
      </c>
      <c r="C38" s="1"/>
      <c r="D38" s="1"/>
      <c r="E38" s="1"/>
      <c r="F38" s="1"/>
      <c r="G38" s="1"/>
      <c r="H38" s="1"/>
      <c r="I38" s="1"/>
      <c r="J38" s="1"/>
      <c r="K38" s="5" t="s">
        <v>288</v>
      </c>
      <c r="L38" s="4"/>
      <c r="M38" s="4" t="s">
        <v>206</v>
      </c>
    </row>
    <row r="39" spans="1:13" ht="58" x14ac:dyDescent="0.35">
      <c r="A39" s="41">
        <v>37</v>
      </c>
      <c r="B39" s="85" t="s">
        <v>132</v>
      </c>
      <c r="C39" s="7" t="s">
        <v>133</v>
      </c>
      <c r="D39" s="44" t="s">
        <v>134</v>
      </c>
      <c r="E39" s="86"/>
      <c r="F39" s="3" t="s">
        <v>110</v>
      </c>
      <c r="G39" s="70" t="s">
        <v>111</v>
      </c>
      <c r="H39" s="3" t="s">
        <v>112</v>
      </c>
      <c r="I39" s="3" t="s">
        <v>113</v>
      </c>
      <c r="J39" s="87" t="s">
        <v>114</v>
      </c>
      <c r="K39" s="67" t="s">
        <v>115</v>
      </c>
      <c r="L39" s="8" t="s">
        <v>289</v>
      </c>
      <c r="M39" s="4" t="s">
        <v>117</v>
      </c>
    </row>
  </sheetData>
  <autoFilter ref="A1:M39" xr:uid="{00000000-0009-0000-0000-000004000000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3" ma:contentTypeDescription="Crie um novo documento." ma:contentTypeScope="" ma:versionID="d973b0af8fcf5286c877e2c7cd5b1e69">
  <xsd:schema xmlns:xsd="http://www.w3.org/2001/XMLSchema" xmlns:xs="http://www.w3.org/2001/XMLSchema" xmlns:p="http://schemas.microsoft.com/office/2006/metadata/properties" xmlns:ns2="9481d958-7f81-4eea-90fc-d45d80236762" targetNamespace="http://schemas.microsoft.com/office/2006/metadata/properties" ma:root="true" ma:fieldsID="e37f51cd272f240aae88c5483a59bf55" ns2:_="">
    <xsd:import namespace="9481d958-7f81-4eea-90fc-d45d80236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ADE54-AC72-4B6C-844E-06D38BA85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9187DA-3C04-430C-BF53-479CD04A4F5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6b9489f-635a-4936-920d-346d0495945d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9bff3dd-fdca-40a0-aad3-298eeed40f0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Contratos</vt:lpstr>
      <vt:lpstr>Projeção out-dez</vt:lpstr>
      <vt:lpstr>Planilha publicada</vt:lpstr>
      <vt:lpstr>13.05.2022</vt:lpstr>
      <vt:lpstr>27.04.2022</vt:lpstr>
      <vt:lpstr>'13.05.2022'!Area_de_impressao</vt:lpstr>
      <vt:lpstr>'27.04.2022'!Area_de_impressao</vt:lpstr>
      <vt:lpstr>Contratos!Area_de_impressao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Guilherme Gomes Bastos</dc:creator>
  <cp:keywords/>
  <dc:description/>
  <cp:lastModifiedBy>Julio Cesar Leal Cara</cp:lastModifiedBy>
  <cp:revision/>
  <dcterms:created xsi:type="dcterms:W3CDTF">2021-12-14T18:33:24Z</dcterms:created>
  <dcterms:modified xsi:type="dcterms:W3CDTF">2024-01-02T13:02:57Z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0x010100047BD2BC35006A49BC86066ECC2504EB</vt:lpwstr>
  </property>
  <property fmtid="{D5CDD505-2E9C-101B-9397-08002B2CF9AE}" pid="3" name="MediaServiceImageTags">
    <vt:lpwstr/>
  </property>
  <property fmtid="{D5CDD505-2E9C-101B-9397-08002B2CF9AE}" pid="4" name="MSIP_Label_140b9f7d-8e3a-482f-9702-4b7ffc40985a_Enabled">
    <vt:lpwstr>true</vt:lpwstr>
  </property>
  <property fmtid="{D5CDD505-2E9C-101B-9397-08002B2CF9AE}" pid="5" name="MSIP_Label_140b9f7d-8e3a-482f-9702-4b7ffc40985a_SetDate">
    <vt:lpwstr>2023-01-30T15:36:24Z</vt:lpwstr>
  </property>
  <property fmtid="{D5CDD505-2E9C-101B-9397-08002B2CF9AE}" pid="6" name="MSIP_Label_140b9f7d-8e3a-482f-9702-4b7ffc40985a_Method">
    <vt:lpwstr>Privileged</vt:lpwstr>
  </property>
  <property fmtid="{D5CDD505-2E9C-101B-9397-08002B2CF9AE}" pid="7" name="MSIP_Label_140b9f7d-8e3a-482f-9702-4b7ffc40985a_Name">
    <vt:lpwstr>Pública</vt:lpwstr>
  </property>
  <property fmtid="{D5CDD505-2E9C-101B-9397-08002B2CF9AE}" pid="8" name="MSIP_Label_140b9f7d-8e3a-482f-9702-4b7ffc40985a_SiteId">
    <vt:lpwstr>5b6f6241-9a57-4be4-8e50-1dfa72e79a57</vt:lpwstr>
  </property>
  <property fmtid="{D5CDD505-2E9C-101B-9397-08002B2CF9AE}" pid="9" name="MSIP_Label_140b9f7d-8e3a-482f-9702-4b7ffc40985a_ActionId">
    <vt:lpwstr>d9f62a9e-846f-4499-be32-75c433b3199c</vt:lpwstr>
  </property>
  <property fmtid="{D5CDD505-2E9C-101B-9397-08002B2CF9AE}" pid="10" name="MSIP_Label_140b9f7d-8e3a-482f-9702-4b7ffc40985a_ContentBits">
    <vt:lpwstr>2</vt:lpwstr>
  </property>
  <property fmtid="{D5CDD505-2E9C-101B-9397-08002B2CF9AE}" pid="11" name="Order">
    <vt:r8>9892900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</Properties>
</file>